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admin\Disk Google\ČKAIT\2019 PD hřbitov bernartice\rozpočet 1\"/>
    </mc:Choice>
  </mc:AlternateContent>
  <bookViews>
    <workbookView xWindow="0" yWindow="0" windowWidth="0" windowHeight="0"/>
  </bookViews>
  <sheets>
    <sheet name="Rekapitulace stavby" sheetId="1" r:id="rId1"/>
    <sheet name="BER_2022 - SO 101 Bernart..." sheetId="2" r:id="rId2"/>
    <sheet name="Z Doplňující údaje - Bern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'BER_2022 - SO 101 Bernart...'!$C$120:$K$199</definedName>
    <definedName name="_xlnm.Print_Area" localSheetId="1">'BER_2022 - SO 101 Bernart...'!$C$4:$J$76,'BER_2022 - SO 101 Bernart...'!$C$82:$J$102,'BER_2022 - SO 101 Bernart...'!$C$108:$K$199</definedName>
    <definedName name="_xlnm.Print_Titles" localSheetId="1">'BER_2022 - SO 101 Bernart...'!$120:$120</definedName>
    <definedName name="_xlnm._FilterDatabase" localSheetId="2" hidden="1">'Z Doplňující údaje - Bern...'!$C$116:$K$123</definedName>
    <definedName name="_xlnm.Print_Area" localSheetId="2">'Z Doplňující údaje - Bern...'!$C$4:$J$76,'Z Doplňující údaje - Bern...'!$C$82:$J$98,'Z Doplňující údaje - Bern...'!$C$104:$K$123</definedName>
    <definedName name="_xlnm.Print_Titles" localSheetId="2">'Z Doplňující údaje - Bern...'!$116:$116</definedName>
  </definedNames>
  <calcPr/>
</workbook>
</file>

<file path=xl/calcChain.xml><?xml version="1.0" encoding="utf-8"?>
<calcChain xmlns="http://schemas.openxmlformats.org/spreadsheetml/2006/main">
  <c i="3" l="1" r="J123"/>
  <c r="J37"/>
  <c r="J36"/>
  <c i="1" r="AY96"/>
  <c i="3" r="J35"/>
  <c i="1" r="AX96"/>
  <c i="3" r="J97"/>
  <c r="BI118"/>
  <c r="BH118"/>
  <c r="BG118"/>
  <c r="BF118"/>
  <c r="T118"/>
  <c r="T117"/>
  <c r="R118"/>
  <c r="R117"/>
  <c r="P118"/>
  <c r="P117"/>
  <c i="1" r="AU96"/>
  <c i="3" r="J114"/>
  <c r="J113"/>
  <c r="F113"/>
  <c r="F111"/>
  <c r="E109"/>
  <c r="J92"/>
  <c r="J91"/>
  <c r="F91"/>
  <c r="F89"/>
  <c r="E87"/>
  <c r="J18"/>
  <c r="E18"/>
  <c r="F114"/>
  <c r="J17"/>
  <c r="J12"/>
  <c r="J111"/>
  <c r="E7"/>
  <c r="E85"/>
  <c i="2" r="T161"/>
  <c r="R161"/>
  <c r="P161"/>
  <c r="BK161"/>
  <c r="J161"/>
  <c r="J100"/>
  <c r="J37"/>
  <c r="J36"/>
  <c i="1" r="AY95"/>
  <c i="2" r="J35"/>
  <c i="1" r="AX95"/>
  <c i="2" r="BI194"/>
  <c r="BH194"/>
  <c r="BG194"/>
  <c r="BF194"/>
  <c r="T194"/>
  <c r="R194"/>
  <c r="P194"/>
  <c r="BI188"/>
  <c r="BH188"/>
  <c r="BG188"/>
  <c r="BF188"/>
  <c r="T188"/>
  <c r="R188"/>
  <c r="P188"/>
  <c r="BI181"/>
  <c r="BH181"/>
  <c r="BG181"/>
  <c r="BF181"/>
  <c r="T181"/>
  <c r="R181"/>
  <c r="P181"/>
  <c r="BI169"/>
  <c r="BH169"/>
  <c r="BG169"/>
  <c r="BF169"/>
  <c r="T169"/>
  <c r="R169"/>
  <c r="P169"/>
  <c r="BI162"/>
  <c r="BH162"/>
  <c r="BG162"/>
  <c r="BF162"/>
  <c r="T162"/>
  <c r="R162"/>
  <c r="P162"/>
  <c r="BI155"/>
  <c r="BH155"/>
  <c r="BG155"/>
  <c r="BF155"/>
  <c r="T155"/>
  <c r="R155"/>
  <c r="P155"/>
  <c r="P154"/>
  <c r="BI147"/>
  <c r="BH147"/>
  <c r="BG147"/>
  <c r="BF147"/>
  <c r="T147"/>
  <c r="R147"/>
  <c r="P147"/>
  <c r="BI139"/>
  <c r="BH139"/>
  <c r="BG139"/>
  <c r="BF139"/>
  <c r="T139"/>
  <c r="R139"/>
  <c r="P139"/>
  <c r="BI131"/>
  <c r="BH131"/>
  <c r="BG131"/>
  <c r="BF131"/>
  <c r="T131"/>
  <c r="R131"/>
  <c r="P131"/>
  <c r="BI124"/>
  <c r="BH124"/>
  <c r="BG124"/>
  <c r="BF124"/>
  <c r="T124"/>
  <c r="R124"/>
  <c r="P124"/>
  <c r="J118"/>
  <c r="J117"/>
  <c r="F117"/>
  <c r="F115"/>
  <c r="E113"/>
  <c r="J92"/>
  <c r="J91"/>
  <c r="F91"/>
  <c r="F89"/>
  <c r="E87"/>
  <c r="J18"/>
  <c r="E18"/>
  <c r="F118"/>
  <c r="J17"/>
  <c r="J12"/>
  <c r="J115"/>
  <c r="E7"/>
  <c r="E85"/>
  <c i="1" r="L90"/>
  <c r="AM90"/>
  <c r="AM89"/>
  <c r="L89"/>
  <c r="AM87"/>
  <c r="L87"/>
  <c r="L85"/>
  <c r="L84"/>
  <c i="2" r="BK194"/>
  <c r="BK155"/>
  <c r="BK181"/>
  <c r="J155"/>
  <c r="BK147"/>
  <c r="BK139"/>
  <c r="J124"/>
  <c r="J194"/>
  <c r="J188"/>
  <c r="BK169"/>
  <c r="BK131"/>
  <c r="J131"/>
  <c i="3" r="BK118"/>
  <c r="F35"/>
  <c i="1" r="BB96"/>
  <c i="3" r="J34"/>
  <c i="1" r="AW96"/>
  <c i="2" r="J162"/>
  <c i="1" r="AS94"/>
  <c i="2" r="J147"/>
  <c r="J139"/>
  <c r="BK188"/>
  <c r="J181"/>
  <c r="BK162"/>
  <c r="J169"/>
  <c r="BK124"/>
  <c i="3" r="J118"/>
  <c r="F37"/>
  <c i="1" r="BD96"/>
  <c i="3" r="F36"/>
  <c i="1" r="BC96"/>
  <c i="2" l="1" r="R123"/>
  <c r="T154"/>
  <c r="BK180"/>
  <c r="J180"/>
  <c r="J101"/>
  <c r="T180"/>
  <c r="P123"/>
  <c r="BK154"/>
  <c r="J154"/>
  <c r="J99"/>
  <c r="P180"/>
  <c r="BK123"/>
  <c r="J123"/>
  <c r="J98"/>
  <c r="T123"/>
  <c r="R154"/>
  <c r="R180"/>
  <c i="3" r="BK117"/>
  <c r="J117"/>
  <c r="J96"/>
  <c r="J89"/>
  <c r="F92"/>
  <c r="E107"/>
  <c r="BE118"/>
  <c i="2" r="F92"/>
  <c r="BE124"/>
  <c r="BE162"/>
  <c r="BE181"/>
  <c r="BE188"/>
  <c r="J89"/>
  <c r="E111"/>
  <c r="BE131"/>
  <c r="BE139"/>
  <c r="BE147"/>
  <c r="BE169"/>
  <c r="BE155"/>
  <c r="BE194"/>
  <c r="F36"/>
  <c i="1" r="BC95"/>
  <c r="BC94"/>
  <c r="AY94"/>
  <c i="3" r="F34"/>
  <c i="1" r="BA96"/>
  <c i="2" r="J34"/>
  <c i="1" r="AW95"/>
  <c i="2" r="F35"/>
  <c i="1" r="BB95"/>
  <c r="BB94"/>
  <c r="AX94"/>
  <c i="2" r="F37"/>
  <c i="1" r="BD95"/>
  <c r="BD94"/>
  <c r="W33"/>
  <c i="2" r="F34"/>
  <c i="1" r="BA95"/>
  <c i="3" r="F33"/>
  <c i="1" r="AZ96"/>
  <c i="2" l="1" r="P122"/>
  <c r="P121"/>
  <c i="1" r="AU95"/>
  <c i="2" r="T122"/>
  <c r="T121"/>
  <c r="R122"/>
  <c r="R121"/>
  <c r="BK122"/>
  <c r="BK121"/>
  <c r="J121"/>
  <c r="J96"/>
  <c i="1" r="AU94"/>
  <c i="2" r="J33"/>
  <c i="1" r="AV95"/>
  <c r="AT95"/>
  <c i="3" r="J33"/>
  <c i="1" r="AV96"/>
  <c r="AT96"/>
  <c i="3" r="J30"/>
  <c i="1" r="AG96"/>
  <c r="BA94"/>
  <c r="W30"/>
  <c r="W31"/>
  <c i="2" r="F33"/>
  <c i="1" r="AZ95"/>
  <c r="AZ94"/>
  <c r="W29"/>
  <c r="W32"/>
  <c i="2" l="1" r="J122"/>
  <c r="J97"/>
  <c i="3" r="J39"/>
  <c i="1" r="AN96"/>
  <c i="2" r="J30"/>
  <c i="1" r="AG95"/>
  <c r="AG94"/>
  <c r="AK26"/>
  <c r="AW94"/>
  <c r="AK30"/>
  <c r="AV94"/>
  <c r="AK29"/>
  <c i="2" l="1" r="J39"/>
  <c i="1" r="AK35"/>
  <c r="AN9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<sst xmlns="http://schemas.openxmlformats.org/spreadsheetml/2006/main">
  <si>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</si>
  <si>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</si>
  <si>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</si>
  <si>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</si>
  <si>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</si>
  <si>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{e5203a85-8091-40a3-8d61-f68dcdc57120}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</si>
  <si>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</si>
  <si>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</si>
  <si>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</si>
  <si>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</si>
  <si>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</si>
  <si>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</si>
  <si>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Kód:</t>
  </si>
  <si>
    <t>BER_2022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</si>
  <si>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</si>
  <si>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</si>
  <si>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Bernartice oprava cest hřbitov</t>
  </si>
  <si>
    <t>KSO:</t>
  </si>
  <si>
    <t>CC-CZ:</t>
  </si>
  <si>
    <t>Místo:</t>
  </si>
  <si>
    <t>Bernartice</t>
  </si>
  <si>
    <t>Datum:</t>
  </si>
  <si>
    <t>18. 9. 2022</t>
  </si>
  <si>
    <t>Zadavatel:</t>
  </si>
  <si>
    <t>IČ:</t>
  </si>
  <si>
    <t>00249530</t>
  </si>
  <si>
    <t>Městys Bernartice</t>
  </si>
  <si>
    <t>DIČ:</t>
  </si>
  <si>
    <t>CZ00249530</t>
  </si>
  <si>
    <t>Uchazeč:</t>
  </si>
  <si>
    <t>Vyplň údaj</t>
  </si>
  <si>
    <t>Projektant:</t>
  </si>
  <si>
    <t>63860350</t>
  </si>
  <si>
    <t>Ing. Rudolf Pešta</t>
  </si>
  <si>
    <t>CZ6007110208</t>
  </si>
  <si>
    <t>True</t>
  </si>
  <si>
    <t>Zpracovatel:</t>
  </si>
  <si>
    <t>Ing. Rudolf Pešta, tel.: 721 968 873</t>
  </si>
  <si>
    <t>Poznámka:</t>
  </si>
  <si>
    <t>doba realizace 25 pracovních dnů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</si>
  <si>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</si>
  <si>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</si>
  <si>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</si>
  <si>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</si>
  <si>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</si>
  <si>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</si>
  <si>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</si>
  <si>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</si>
  <si>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</si>
  <si>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</si>
  <si>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</si>
  <si>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</si>
  <si>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</si>
  <si>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</si>
  <si>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</si>
  <si>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</si>
  <si>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</si>
  <si>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</si>
  <si>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</si>
  <si>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</si>
  <si>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</si>
  <si>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</si>
  <si>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</si>
  <si>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</si>
  <si>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</si>
  <si>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</si>
  <si>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</si>
  <si>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</si>
  <si>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</si>
  <si>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</si>
  <si>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</si>
  <si>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</si>
  <si>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</si>
  <si>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</si>
  <si>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</si>
  <si>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</si>
  <si>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</si>
  <si>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</si>
  <si>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</si>
  <si>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</si>
  <si>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</si>
  <si>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</si>
  <si>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</si>
  <si>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</si>
  <si>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</si>
  <si>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101 Bernartice oprava cest hřbitov</t>
  </si>
  <si>
    <t>STA</t>
  </si>
  <si>
    <t>1</t>
  </si>
  <si>
    <t>{bd2d50c0-4b8d-40c7-a8af-926119c15cc1}</t>
  </si>
  <si>
    <t>2</t>
  </si>
  <si>
    <t>Z Doplňující údaje</t>
  </si>
  <si>
    <t>{2ae6d659-8891-4905-a3a2-fac68051f754}</t>
  </si>
  <si>
    <t>KRYCÍ LIST SOUPISU PRACÍ</t>
  </si>
  <si>
    <t>Objekt:</t>
  </si>
  <si>
    <t>BER_2022 - SO 101 Bernartice oprava cest hřbitov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</si>
  <si>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</si>
  <si>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</si>
  <si>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</si>
  <si>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</si>
  <si>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</si>
  <si>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</si>
  <si>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</si>
  <si>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</si>
  <si>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</si>
  <si>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9 - Ostatní konstrukce a práce, bourání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</si>
  <si>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</si>
  <si>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</si>
  <si>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</si>
  <si>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</si>
  <si>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</si>
  <si>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</si>
  <si>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</si>
  <si>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</si>
  <si>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</si>
  <si>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</si>
  <si>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</si>
  <si>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</si>
  <si>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</si>
  <si>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</si>
  <si>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</si>
  <si>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</si>
  <si>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</si>
  <si>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</si>
  <si>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113184</t>
  </si>
  <si>
    <t>ODSTRANĚNÍ KRYTU ZPEVNĚNÝCH PLOCH Z DLAŽDIC, ODVOZ DO 5KM</t>
  </si>
  <si>
    <t>M3</t>
  </si>
  <si>
    <t>OTSKP 2022</t>
  </si>
  <si>
    <t>4</t>
  </si>
  <si>
    <t>-1219961767</t>
  </si>
  <si>
    <t>PP</t>
  </si>
  <si>
    <t>PSC</t>
  </si>
  <si>
    <t>Poznámka k souboru cen:_x000d_
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</si>
  <si>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VV</t>
  </si>
  <si>
    <t>"odstranění betonových dílců a odvoz na skládku - určí Bernartice"</t>
  </si>
  <si>
    <t>"1,3m2, tl. 0,1m"</t>
  </si>
  <si>
    <t>1,3*0,1</t>
  </si>
  <si>
    <t>Součet</t>
  </si>
  <si>
    <t>113314</t>
  </si>
  <si>
    <t>ODSTRANĚNÍ PODKLADU ZPEVNĚNÝCH PLOCH ZE STABIL ZEMINY, ODVOZ DO 5KM</t>
  </si>
  <si>
    <t>677994255</t>
  </si>
  <si>
    <t>"Odstranění vrstvy povrchu cest šířky dle plánu a možnosti, při odkovávce neporušit kořenový systém lip."</t>
  </si>
  <si>
    <t>"odvoz na skládku určí Bernartice"</t>
  </si>
  <si>
    <t>"plocha 717,7m2, tl. 150mm"</t>
  </si>
  <si>
    <t>717,7*0,15</t>
  </si>
  <si>
    <t>3</t>
  </si>
  <si>
    <t>11353</t>
  </si>
  <si>
    <t>ODSTRANĚNÍ CHODNÍKOVÝCH KAMENNÝCH OBRUBNÍKŮ</t>
  </si>
  <si>
    <t>M</t>
  </si>
  <si>
    <t>1666349905</t>
  </si>
  <si>
    <t>"Demontáž příčných obrubníků - funkce schodů"</t>
  </si>
  <si>
    <t>8</t>
  </si>
  <si>
    <t>"demontáž schodů vchod odpad"</t>
  </si>
  <si>
    <t>9</t>
  </si>
  <si>
    <t>18110</t>
  </si>
  <si>
    <t>ÚPRAVA PLÁNĚ SE ZHUTNĚNÍM V HORNINĚ TŘ. I</t>
  </si>
  <si>
    <t>M2</t>
  </si>
  <si>
    <t>1943739637</t>
  </si>
  <si>
    <t>Poznámka k souboru cen:_x000d_
položka zahrnuje úpravu pláně včetně vyrovnání výškových rozdílů. Míru zhutnění určuje projekt.</t>
  </si>
  <si>
    <t>"ČSN 73 6133, Edef2=35Mpa (min.)"</t>
  </si>
  <si>
    <t>"plocha 717,7m2"</t>
  </si>
  <si>
    <t>717,7</t>
  </si>
  <si>
    <t>Vodorovné konstrukce</t>
  </si>
  <si>
    <t>465922</t>
  </si>
  <si>
    <t>DLAŽBY Z BETONOVÝCH DLAŽDIC NA MC</t>
  </si>
  <si>
    <t>1428460927</t>
  </si>
  <si>
    <t>Poznámka k souboru cen:_x000d_
- úpravu podkladu - zřízení spojovací vrstvy - zřízení lože dlažby z předepsaného materiálu - dodávku a uložení dlažby, ev. předlažby, do předepsaného tvaru z pohledové úpravy - spárování, těsnění, tmelení a vyplnění spar případně s vyklínováním - úprava povrchu pro odvedení srážkové vody</t>
  </si>
  <si>
    <t>"dlažba 0,5x0,9, beton C30/37/XF4, vyspárovat cementovou maltou M25/XF4, vchod parkoviště"</t>
  </si>
  <si>
    <t>0,5*0,9</t>
  </si>
  <si>
    <t>5</t>
  </si>
  <si>
    <t>Komunikace pozemní</t>
  </si>
  <si>
    <t>10</t>
  </si>
  <si>
    <t>56313</t>
  </si>
  <si>
    <t>VOZOVKOVÉ VRSTVY Z MECHANICKY ZPEVNĚNÉHO KAMENIVA TL. DO 150MM</t>
  </si>
  <si>
    <t>-1980812389</t>
  </si>
  <si>
    <t>Poznámka k souboru cen:_x000d_
- dodání kameniva předepsané kvality a zrnitosti - rozprostření a zhutnění vrstvy v předepsané tloušťce - zřízení vrstvy bez rozlišení šířky, pokládání vrstvy po etapách - nezahrnuje postřiky, nátěry</t>
  </si>
  <si>
    <t>"MZK 0/32, ČSN 73 6126, Edef2=67-80Mpa"</t>
  </si>
  <si>
    <t>58222</t>
  </si>
  <si>
    <t>DLÁŽDĚNÉ KRYTY Z DROBNÝCH KOSTEK DO LOŽE Z MC</t>
  </si>
  <si>
    <t>-1646987323</t>
  </si>
  <si>
    <t>Poznámka k souboru cen:_x000d_
- dodání dlažebního materiálu v požadované kvalitě, dodání materiálu pro předepsané lože v tloušťce předepsané dokumentací a pro předepsanou výplň spar - očištění podkladu - uložení dlažby dle předepsaného technologického předpisu včetně předepsané podkladní vrstvy a předepsané výplně spar - zřízení vrstvy bez rozlišení šířky, pokládání vrstvy po etapách - úpravu napojení, ukončení podél obrubníků, dilatačních zařízení, odvodňovacích proužků, odvodňovačů, vpustí, šachet a pod., nestanoví -li zadávací dokumentace jinak - nezahrnuje postřiky, nátěry - nezahrnuje těsnění podél obrubníků, dilatačních zařízení, odvodňovacích proužků, odvodňovačů, vpustí, šachet a pod.</t>
  </si>
  <si>
    <t>"Kostky 10x10, do beton lože tl. 100mm, beton C30/37/XF4, vyspárovat cementovou maltou M25/XF4"</t>
  </si>
  <si>
    <t xml:space="preserve">"křížek 1 -  2,3m2"</t>
  </si>
  <si>
    <t>2,3</t>
  </si>
  <si>
    <t>"křížek 2 - 3,5m2"</t>
  </si>
  <si>
    <t>3,5</t>
  </si>
  <si>
    <t>"vchod parkoviště - 6m2"</t>
  </si>
  <si>
    <t>6</t>
  </si>
  <si>
    <t>Ostatní konstrukce a práce, bourání</t>
  </si>
  <si>
    <t>917426</t>
  </si>
  <si>
    <t>CHODNÍKOVÉ OBRUBY Z KAMENNÝCH OBRUBNÍKŮ ŠÍŘ 250MM</t>
  </si>
  <si>
    <t>1604688278</t>
  </si>
  <si>
    <t>Poznámka k souboru cen:_x000d_
Položka zahrnuje: dodání a pokládku kamenných obrubníků o rozměrech předepsaných zadávací dokumentací betonové lože i boční betonovou opěrku.</t>
  </si>
  <si>
    <t>"osazení kamenných obrubníků, beton C30/37/FX4"</t>
  </si>
  <si>
    <t>"celková délka 8m"</t>
  </si>
  <si>
    <t>7</t>
  </si>
  <si>
    <t>604127323</t>
  </si>
  <si>
    <t>"uložení kamenných schodnic do betonu C30/37/XF4"</t>
  </si>
  <si>
    <t>96712</t>
  </si>
  <si>
    <t>VYBOURÁNÍ ČÁSTÍ KONSTRUKCÍ KAMENNÝCH NA SUCHO</t>
  </si>
  <si>
    <t>1193899784</t>
  </si>
  <si>
    <t>Poznámka k souboru cen:_x000d_
položka zahrnuje: - veškerou manipulaci s vybouranou sutí a hmotami včetně uložení na skládku, - veškeré další práce plynoucí z technologického předpisu a z platných předpisů, nezahrnuje poplatek za skládku, který se vykazuje v položce 0141** (s výjimkou malého množství bouraného materiálu, kde je možné poplatek zahrnout do jednotkové ceny bourání – tento fakt musí být uveden v doplňujícím textu k položce)</t>
  </si>
  <si>
    <t>"demontáž schodů - vchod odpad"</t>
  </si>
  <si>
    <t>0,4</t>
  </si>
  <si>
    <t>Z Doplňující údaje - Bernartice oprava cest hřbitov</t>
  </si>
  <si>
    <t>OST - Ostatní</t>
  </si>
  <si>
    <t>02710</t>
  </si>
  <si>
    <t>POMOC PRÁCE ZŘÍZ NEBO ZAJIŠŤ OBJÍŽĎKY A PŘÍSTUP CESTY</t>
  </si>
  <si>
    <t>KPL</t>
  </si>
  <si>
    <t>OTSKP 2021</t>
  </si>
  <si>
    <t>512</t>
  </si>
  <si>
    <t>-845365997</t>
  </si>
  <si>
    <t>Poznámka k souboru cen:_x000d_
zahrnuje veškeré náklady spojené s objednatelem požadovanými zařízeními</t>
  </si>
  <si>
    <t>"DIO ohraničení pracovních míst. informace obyvatel"</t>
  </si>
  <si>
    <t>OST</t>
  </si>
  <si>
    <t>Ostatní</t>
  </si>
</sst>
</file>

<file path=xl/styles.xml><?xml version="1.0" encoding="utf-8"?>
<styleSheet xmlns="http://schemas.openxmlformats.org/spreadsheetml/2006/main">
  <numFmts count="3">
    <numFmt numFmtId="164" formatCode="#,##0.00%"/>
    <numFmt numFmtId="165" formatCode="dd\.mm\.yyyy"/>
    <numFmt numFmtId="166" formatCode="#,##0.00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4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4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4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8" fillId="0" borderId="19" xfId="0" applyFont="1" applyBorder="1" applyAlignment="1" applyProtection="1"/>
    <xf numFmtId="0" fontId="8" fillId="0" borderId="20" xfId="0" applyFont="1" applyBorder="1" applyAlignment="1" applyProtection="1"/>
    <xf numFmtId="166" fontId="8" fillId="0" borderId="20" xfId="0" applyNumberFormat="1" applyFont="1" applyBorder="1" applyAlignment="1" applyProtection="1"/>
    <xf numFmtId="166" fontId="8" fillId="0" borderId="21" xfId="0" applyNumberFormat="1" applyFont="1" applyBorder="1" applyAlignment="1" applyProtection="1"/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6</v>
      </c>
    </row>
    <row r="5" s="1" customFormat="1" ht="12" customHeight="1">
      <c r="B5" s="21"/>
      <c r="C5" s="22"/>
      <c r="D5" s="26" t="s">
        <v>12</v>
      </c>
      <c r="E5" s="22"/>
      <c r="F5" s="22"/>
      <c r="G5" s="22"/>
      <c r="H5" s="22"/>
      <c r="I5" s="22"/>
      <c r="J5" s="22"/>
      <c r="K5" s="27" t="s">
        <v>13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14</v>
      </c>
      <c r="BS5" s="17" t="s">
        <v>6</v>
      </c>
    </row>
    <row r="6" s="1" customFormat="1" ht="36.96" customHeight="1">
      <c r="B6" s="21"/>
      <c r="C6" s="22"/>
      <c r="D6" s="29" t="s">
        <v>15</v>
      </c>
      <c r="E6" s="22"/>
      <c r="F6" s="22"/>
      <c r="G6" s="22"/>
      <c r="H6" s="22"/>
      <c r="I6" s="22"/>
      <c r="J6" s="22"/>
      <c r="K6" s="30" t="s">
        <v>16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17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18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19</v>
      </c>
      <c r="E8" s="22"/>
      <c r="F8" s="22"/>
      <c r="G8" s="22"/>
      <c r="H8" s="22"/>
      <c r="I8" s="22"/>
      <c r="J8" s="22"/>
      <c r="K8" s="27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21</v>
      </c>
      <c r="AL8" s="22"/>
      <c r="AM8" s="22"/>
      <c r="AN8" s="33" t="s">
        <v>22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24</v>
      </c>
      <c r="AL10" s="22"/>
      <c r="AM10" s="22"/>
      <c r="AN10" s="27" t="s">
        <v>25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28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24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24</v>
      </c>
      <c r="AL16" s="22"/>
      <c r="AM16" s="22"/>
      <c r="AN16" s="27" t="s">
        <v>32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34</v>
      </c>
      <c r="AO17" s="22"/>
      <c r="AP17" s="22"/>
      <c r="AQ17" s="22"/>
      <c r="AR17" s="20"/>
      <c r="BE17" s="31"/>
      <c r="BS17" s="17" t="s">
        <v>35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24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35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39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40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41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42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43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44</v>
      </c>
      <c r="E29" s="47"/>
      <c r="F29" s="32" t="s">
        <v>45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46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47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48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49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50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51</v>
      </c>
      <c r="U35" s="54"/>
      <c r="V35" s="54"/>
      <c r="W35" s="54"/>
      <c r="X35" s="56" t="s">
        <v>52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53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54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55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56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55</v>
      </c>
      <c r="AI60" s="42"/>
      <c r="AJ60" s="42"/>
      <c r="AK60" s="42"/>
      <c r="AL60" s="42"/>
      <c r="AM60" s="64" t="s">
        <v>56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57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58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55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56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55</v>
      </c>
      <c r="AI75" s="42"/>
      <c r="AJ75" s="42"/>
      <c r="AK75" s="42"/>
      <c r="AL75" s="42"/>
      <c r="AM75" s="64" t="s">
        <v>56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59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12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BER_2022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15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Bernartice oprava cest hřbitov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19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Bernartice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21</v>
      </c>
      <c r="AJ87" s="40"/>
      <c r="AK87" s="40"/>
      <c r="AL87" s="40"/>
      <c r="AM87" s="79" t="str">
        <f>IF(AN8= "","",AN8)</f>
        <v>18. 9. 2022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23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Městys Bernartice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31</v>
      </c>
      <c r="AJ89" s="40"/>
      <c r="AK89" s="40"/>
      <c r="AL89" s="40"/>
      <c r="AM89" s="80" t="str">
        <f>IF(E17="","",E17)</f>
        <v>Ing. Rudolf Pešta</v>
      </c>
      <c r="AN89" s="71"/>
      <c r="AO89" s="71"/>
      <c r="AP89" s="71"/>
      <c r="AQ89" s="40"/>
      <c r="AR89" s="44"/>
      <c r="AS89" s="81" t="s">
        <v>60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25.65" customHeight="1">
      <c r="A90" s="38"/>
      <c r="B90" s="39"/>
      <c r="C90" s="32" t="s">
        <v>29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36</v>
      </c>
      <c r="AJ90" s="40"/>
      <c r="AK90" s="40"/>
      <c r="AL90" s="40"/>
      <c r="AM90" s="80" t="str">
        <f>IF(E20="","",E20)</f>
        <v>Ing. Rudolf Pešta, tel.: 721 968 873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61</v>
      </c>
      <c r="D92" s="94"/>
      <c r="E92" s="94"/>
      <c r="F92" s="94"/>
      <c r="G92" s="94"/>
      <c r="H92" s="95"/>
      <c r="I92" s="96" t="s">
        <v>62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63</v>
      </c>
      <c r="AH92" s="94"/>
      <c r="AI92" s="94"/>
      <c r="AJ92" s="94"/>
      <c r="AK92" s="94"/>
      <c r="AL92" s="94"/>
      <c r="AM92" s="94"/>
      <c r="AN92" s="96" t="s">
        <v>64</v>
      </c>
      <c r="AO92" s="94"/>
      <c r="AP92" s="98"/>
      <c r="AQ92" s="99" t="s">
        <v>65</v>
      </c>
      <c r="AR92" s="44"/>
      <c r="AS92" s="100" t="s">
        <v>66</v>
      </c>
      <c r="AT92" s="101" t="s">
        <v>67</v>
      </c>
      <c r="AU92" s="101" t="s">
        <v>68</v>
      </c>
      <c r="AV92" s="101" t="s">
        <v>69</v>
      </c>
      <c r="AW92" s="101" t="s">
        <v>70</v>
      </c>
      <c r="AX92" s="101" t="s">
        <v>71</v>
      </c>
      <c r="AY92" s="101" t="s">
        <v>72</v>
      </c>
      <c r="AZ92" s="101" t="s">
        <v>73</v>
      </c>
      <c r="BA92" s="101" t="s">
        <v>74</v>
      </c>
      <c r="BB92" s="101" t="s">
        <v>75</v>
      </c>
      <c r="BC92" s="101" t="s">
        <v>76</v>
      </c>
      <c r="BD92" s="102" t="s">
        <v>77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78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ROUND(SUM(AG95:AG96),2)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ROUND(SUM(AS95:AS96),2)</f>
        <v>0</v>
      </c>
      <c r="AT94" s="114">
        <f>ROUND(SUM(AV94:AW94),2)</f>
        <v>0</v>
      </c>
      <c r="AU94" s="115">
        <f>ROUND(SUM(AU95:AU96),5)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ROUND(SUM(AZ95:AZ96),2)</f>
        <v>0</v>
      </c>
      <c r="BA94" s="114">
        <f>ROUND(SUM(BA95:BA96),2)</f>
        <v>0</v>
      </c>
      <c r="BB94" s="114">
        <f>ROUND(SUM(BB95:BB96),2)</f>
        <v>0</v>
      </c>
      <c r="BC94" s="114">
        <f>ROUND(SUM(BC95:BC96),2)</f>
        <v>0</v>
      </c>
      <c r="BD94" s="116">
        <f>ROUND(SUM(BD95:BD96),2)</f>
        <v>0</v>
      </c>
      <c r="BE94" s="6"/>
      <c r="BS94" s="117" t="s">
        <v>79</v>
      </c>
      <c r="BT94" s="117" t="s">
        <v>80</v>
      </c>
      <c r="BU94" s="118" t="s">
        <v>81</v>
      </c>
      <c r="BV94" s="117" t="s">
        <v>82</v>
      </c>
      <c r="BW94" s="117" t="s">
        <v>5</v>
      </c>
      <c r="BX94" s="117" t="s">
        <v>83</v>
      </c>
      <c r="CL94" s="117" t="s">
        <v>1</v>
      </c>
    </row>
    <row r="95" s="7" customFormat="1" ht="24.75" customHeight="1">
      <c r="A95" s="119" t="s">
        <v>84</v>
      </c>
      <c r="B95" s="120"/>
      <c r="C95" s="121"/>
      <c r="D95" s="122" t="s">
        <v>13</v>
      </c>
      <c r="E95" s="122"/>
      <c r="F95" s="122"/>
      <c r="G95" s="122"/>
      <c r="H95" s="122"/>
      <c r="I95" s="123"/>
      <c r="J95" s="122" t="s">
        <v>85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'BER_2022 - SO 101 Bernart...'!J30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86</v>
      </c>
      <c r="AR95" s="126"/>
      <c r="AS95" s="127">
        <v>0</v>
      </c>
      <c r="AT95" s="128">
        <f>ROUND(SUM(AV95:AW95),2)</f>
        <v>0</v>
      </c>
      <c r="AU95" s="129">
        <f>'BER_2022 - SO 101 Bernart...'!P121</f>
        <v>0</v>
      </c>
      <c r="AV95" s="128">
        <f>'BER_2022 - SO 101 Bernart...'!J33</f>
        <v>0</v>
      </c>
      <c r="AW95" s="128">
        <f>'BER_2022 - SO 101 Bernart...'!J34</f>
        <v>0</v>
      </c>
      <c r="AX95" s="128">
        <f>'BER_2022 - SO 101 Bernart...'!J35</f>
        <v>0</v>
      </c>
      <c r="AY95" s="128">
        <f>'BER_2022 - SO 101 Bernart...'!J36</f>
        <v>0</v>
      </c>
      <c r="AZ95" s="128">
        <f>'BER_2022 - SO 101 Bernart...'!F33</f>
        <v>0</v>
      </c>
      <c r="BA95" s="128">
        <f>'BER_2022 - SO 101 Bernart...'!F34</f>
        <v>0</v>
      </c>
      <c r="BB95" s="128">
        <f>'BER_2022 - SO 101 Bernart...'!F35</f>
        <v>0</v>
      </c>
      <c r="BC95" s="128">
        <f>'BER_2022 - SO 101 Bernart...'!F36</f>
        <v>0</v>
      </c>
      <c r="BD95" s="130">
        <f>'BER_2022 - SO 101 Bernart...'!F37</f>
        <v>0</v>
      </c>
      <c r="BE95" s="7"/>
      <c r="BT95" s="131" t="s">
        <v>87</v>
      </c>
      <c r="BV95" s="131" t="s">
        <v>82</v>
      </c>
      <c r="BW95" s="131" t="s">
        <v>88</v>
      </c>
      <c r="BX95" s="131" t="s">
        <v>5</v>
      </c>
      <c r="CL95" s="131" t="s">
        <v>1</v>
      </c>
      <c r="CM95" s="131" t="s">
        <v>89</v>
      </c>
    </row>
    <row r="96" s="7" customFormat="1" ht="37.5" customHeight="1">
      <c r="A96" s="119" t="s">
        <v>84</v>
      </c>
      <c r="B96" s="120"/>
      <c r="C96" s="121"/>
      <c r="D96" s="122" t="s">
        <v>90</v>
      </c>
      <c r="E96" s="122"/>
      <c r="F96" s="122"/>
      <c r="G96" s="122"/>
      <c r="H96" s="122"/>
      <c r="I96" s="123"/>
      <c r="J96" s="122" t="s">
        <v>16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'Z Doplňující údaje - Bern...'!J30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86</v>
      </c>
      <c r="AR96" s="126"/>
      <c r="AS96" s="132">
        <v>0</v>
      </c>
      <c r="AT96" s="133">
        <f>ROUND(SUM(AV96:AW96),2)</f>
        <v>0</v>
      </c>
      <c r="AU96" s="134">
        <f>'Z Doplňující údaje - Bern...'!P117</f>
        <v>0</v>
      </c>
      <c r="AV96" s="133">
        <f>'Z Doplňující údaje - Bern...'!J33</f>
        <v>0</v>
      </c>
      <c r="AW96" s="133">
        <f>'Z Doplňující údaje - Bern...'!J34</f>
        <v>0</v>
      </c>
      <c r="AX96" s="133">
        <f>'Z Doplňující údaje - Bern...'!J35</f>
        <v>0</v>
      </c>
      <c r="AY96" s="133">
        <f>'Z Doplňující údaje - Bern...'!J36</f>
        <v>0</v>
      </c>
      <c r="AZ96" s="133">
        <f>'Z Doplňující údaje - Bern...'!F33</f>
        <v>0</v>
      </c>
      <c r="BA96" s="133">
        <f>'Z Doplňující údaje - Bern...'!F34</f>
        <v>0</v>
      </c>
      <c r="BB96" s="133">
        <f>'Z Doplňující údaje - Bern...'!F35</f>
        <v>0</v>
      </c>
      <c r="BC96" s="133">
        <f>'Z Doplňující údaje - Bern...'!F36</f>
        <v>0</v>
      </c>
      <c r="BD96" s="135">
        <f>'Z Doplňující údaje - Bern...'!F37</f>
        <v>0</v>
      </c>
      <c r="BE96" s="7"/>
      <c r="BT96" s="131" t="s">
        <v>87</v>
      </c>
      <c r="BV96" s="131" t="s">
        <v>82</v>
      </c>
      <c r="BW96" s="131" t="s">
        <v>91</v>
      </c>
      <c r="BX96" s="131" t="s">
        <v>5</v>
      </c>
      <c r="CL96" s="131" t="s">
        <v>1</v>
      </c>
      <c r="CM96" s="131" t="s">
        <v>89</v>
      </c>
    </row>
    <row r="97" s="2" customFormat="1" ht="30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="2" customFormat="1" ht="6.96" customHeight="1">
      <c r="A98" s="38"/>
      <c r="B98" s="66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</sheetData>
  <sheetProtection sheet="1" formatColumns="0" formatRows="0" objects="1" scenarios="1" spinCount="100000" saltValue="XQqNxKCge5UB3emU5fvf4LV98x8FTWrqbJAnSdDg7oz9FR5simbmjyLDnau7h7IQnYAxO8z9wnFyYDJjvXsTIA==" hashValue="BPpKdwLHJHMegqqktQZfrVLKQwiMCyXVYYuTTQJxhcQHPRzqGQ/SUwWvrFGwuV7Qws7aFZXwD7m526F8SI38Bg==" algorithmName="SHA-512" password="CC35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BER_2022 - SO 101 Bernart...'!C2" display="/"/>
    <hyperlink ref="A96" location="'Z Doplňující údaje - Bern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89</v>
      </c>
    </row>
    <row r="4" s="1" customFormat="1" ht="24.96" customHeight="1">
      <c r="B4" s="20"/>
      <c r="D4" s="138" t="s">
        <v>92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15</v>
      </c>
      <c r="L6" s="20"/>
    </row>
    <row r="7" s="1" customFormat="1" ht="16.5" customHeight="1">
      <c r="B7" s="20"/>
      <c r="E7" s="141" t="str">
        <f>'Rekapitulace stavby'!K6</f>
        <v>Bernartice oprava cest hřbitov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94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17</v>
      </c>
      <c r="E11" s="38"/>
      <c r="F11" s="143" t="s">
        <v>1</v>
      </c>
      <c r="G11" s="38"/>
      <c r="H11" s="38"/>
      <c r="I11" s="140" t="s">
        <v>18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19</v>
      </c>
      <c r="E12" s="38"/>
      <c r="F12" s="143" t="s">
        <v>20</v>
      </c>
      <c r="G12" s="38"/>
      <c r="H12" s="38"/>
      <c r="I12" s="140" t="s">
        <v>21</v>
      </c>
      <c r="J12" s="144" t="str">
        <f>'Rekapitulace stavby'!AN8</f>
        <v>18. 9. 2022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23</v>
      </c>
      <c r="E14" s="38"/>
      <c r="F14" s="38"/>
      <c r="G14" s="38"/>
      <c r="H14" s="38"/>
      <c r="I14" s="140" t="s">
        <v>24</v>
      </c>
      <c r="J14" s="143" t="s">
        <v>25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28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29</v>
      </c>
      <c r="E17" s="38"/>
      <c r="F17" s="38"/>
      <c r="G17" s="38"/>
      <c r="H17" s="38"/>
      <c r="I17" s="140" t="s">
        <v>24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31</v>
      </c>
      <c r="E20" s="38"/>
      <c r="F20" s="38"/>
      <c r="G20" s="38"/>
      <c r="H20" s="38"/>
      <c r="I20" s="140" t="s">
        <v>24</v>
      </c>
      <c r="J20" s="143" t="s">
        <v>32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33</v>
      </c>
      <c r="F21" s="38"/>
      <c r="G21" s="38"/>
      <c r="H21" s="38"/>
      <c r="I21" s="140" t="s">
        <v>27</v>
      </c>
      <c r="J21" s="143" t="s">
        <v>34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36</v>
      </c>
      <c r="E23" s="38"/>
      <c r="F23" s="38"/>
      <c r="G23" s="38"/>
      <c r="H23" s="38"/>
      <c r="I23" s="140" t="s">
        <v>24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37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38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39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40</v>
      </c>
      <c r="E30" s="38"/>
      <c r="F30" s="38"/>
      <c r="G30" s="38"/>
      <c r="H30" s="38"/>
      <c r="I30" s="38"/>
      <c r="J30" s="151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42</v>
      </c>
      <c r="G32" s="38"/>
      <c r="H32" s="38"/>
      <c r="I32" s="152" t="s">
        <v>41</v>
      </c>
      <c r="J32" s="152" t="s">
        <v>43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44</v>
      </c>
      <c r="E33" s="140" t="s">
        <v>45</v>
      </c>
      <c r="F33" s="154">
        <f>ROUND((SUM(BE121:BE199)),  2)</f>
        <v>0</v>
      </c>
      <c r="G33" s="38"/>
      <c r="H33" s="38"/>
      <c r="I33" s="155">
        <v>0.20999999999999999</v>
      </c>
      <c r="J33" s="154">
        <f>ROUND(((SUM(BE121:BE199))*I33),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46</v>
      </c>
      <c r="F34" s="154">
        <f>ROUND((SUM(BF121:BF199)),  2)</f>
        <v>0</v>
      </c>
      <c r="G34" s="38"/>
      <c r="H34" s="38"/>
      <c r="I34" s="155">
        <v>0.14999999999999999</v>
      </c>
      <c r="J34" s="154">
        <f>ROUND(((SUM(BF121:BF199))*I34),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47</v>
      </c>
      <c r="F35" s="154">
        <f>ROUND((SUM(BG121:BG199)),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48</v>
      </c>
      <c r="F36" s="154">
        <f>ROUND((SUM(BH121:BH199)),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49</v>
      </c>
      <c r="F37" s="154">
        <f>ROUND((SUM(BI121:BI199)),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50</v>
      </c>
      <c r="E39" s="158"/>
      <c r="F39" s="158"/>
      <c r="G39" s="159" t="s">
        <v>51</v>
      </c>
      <c r="H39" s="160" t="s">
        <v>52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53</v>
      </c>
      <c r="E50" s="164"/>
      <c r="F50" s="164"/>
      <c r="G50" s="163" t="s">
        <v>54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55</v>
      </c>
      <c r="E61" s="166"/>
      <c r="F61" s="167" t="s">
        <v>56</v>
      </c>
      <c r="G61" s="165" t="s">
        <v>55</v>
      </c>
      <c r="H61" s="166"/>
      <c r="I61" s="166"/>
      <c r="J61" s="168" t="s">
        <v>56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57</v>
      </c>
      <c r="E65" s="169"/>
      <c r="F65" s="169"/>
      <c r="G65" s="163" t="s">
        <v>58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55</v>
      </c>
      <c r="E76" s="166"/>
      <c r="F76" s="167" t="s">
        <v>56</v>
      </c>
      <c r="G76" s="165" t="s">
        <v>55</v>
      </c>
      <c r="H76" s="166"/>
      <c r="I76" s="166"/>
      <c r="J76" s="168" t="s">
        <v>56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Bernartice oprava cest hřbitov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BER_2022 - SO 101 Bernartice oprava cest hřbitov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>Bernartice</v>
      </c>
      <c r="G89" s="40"/>
      <c r="H89" s="40"/>
      <c r="I89" s="32" t="s">
        <v>21</v>
      </c>
      <c r="J89" s="79" t="str">
        <f>IF(J12="","",J12)</f>
        <v>18. 9. 2022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23</v>
      </c>
      <c r="D91" s="40"/>
      <c r="E91" s="40"/>
      <c r="F91" s="27" t="str">
        <f>E15</f>
        <v>Městys Bernartice</v>
      </c>
      <c r="G91" s="40"/>
      <c r="H91" s="40"/>
      <c r="I91" s="32" t="s">
        <v>31</v>
      </c>
      <c r="J91" s="36" t="str">
        <f>E21</f>
        <v>Ing. Rudolf Pešta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36</v>
      </c>
      <c r="J92" s="36" t="str">
        <f>E24</f>
        <v>Ing. Rudolf Pešta, tel.: 721 968 873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96</v>
      </c>
      <c r="D94" s="176"/>
      <c r="E94" s="176"/>
      <c r="F94" s="176"/>
      <c r="G94" s="176"/>
      <c r="H94" s="176"/>
      <c r="I94" s="176"/>
      <c r="J94" s="177" t="s">
        <v>97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98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99</v>
      </c>
    </row>
    <row r="97" s="9" customFormat="1" ht="24.96" customHeight="1">
      <c r="A97" s="9"/>
      <c r="B97" s="179"/>
      <c r="C97" s="180"/>
      <c r="D97" s="181" t="s">
        <v>100</v>
      </c>
      <c r="E97" s="182"/>
      <c r="F97" s="182"/>
      <c r="G97" s="182"/>
      <c r="H97" s="182"/>
      <c r="I97" s="182"/>
      <c r="J97" s="183">
        <f>J122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101</v>
      </c>
      <c r="E98" s="188"/>
      <c r="F98" s="188"/>
      <c r="G98" s="188"/>
      <c r="H98" s="188"/>
      <c r="I98" s="188"/>
      <c r="J98" s="189">
        <f>J123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102</v>
      </c>
      <c r="E99" s="188"/>
      <c r="F99" s="188"/>
      <c r="G99" s="188"/>
      <c r="H99" s="188"/>
      <c r="I99" s="188"/>
      <c r="J99" s="189">
        <f>J154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103</v>
      </c>
      <c r="E100" s="188"/>
      <c r="F100" s="188"/>
      <c r="G100" s="188"/>
      <c r="H100" s="188"/>
      <c r="I100" s="188"/>
      <c r="J100" s="189">
        <f>J161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104</v>
      </c>
      <c r="E101" s="188"/>
      <c r="F101" s="188"/>
      <c r="G101" s="188"/>
      <c r="H101" s="188"/>
      <c r="I101" s="188"/>
      <c r="J101" s="189">
        <f>J180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105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15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74" t="str">
        <f>E7</f>
        <v>Bernartice oprava cest hřbitov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93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E9</f>
        <v>BER_2022 - SO 101 Bernartice oprava cest hřbitov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19</v>
      </c>
      <c r="D115" s="40"/>
      <c r="E115" s="40"/>
      <c r="F115" s="27" t="str">
        <f>F12</f>
        <v>Bernartice</v>
      </c>
      <c r="G115" s="40"/>
      <c r="H115" s="40"/>
      <c r="I115" s="32" t="s">
        <v>21</v>
      </c>
      <c r="J115" s="79" t="str">
        <f>IF(J12="","",J12)</f>
        <v>18. 9. 2022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23</v>
      </c>
      <c r="D117" s="40"/>
      <c r="E117" s="40"/>
      <c r="F117" s="27" t="str">
        <f>E15</f>
        <v>Městys Bernartice</v>
      </c>
      <c r="G117" s="40"/>
      <c r="H117" s="40"/>
      <c r="I117" s="32" t="s">
        <v>31</v>
      </c>
      <c r="J117" s="36" t="str">
        <f>E21</f>
        <v>Ing. Rudolf Pešta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5.65" customHeight="1">
      <c r="A118" s="38"/>
      <c r="B118" s="39"/>
      <c r="C118" s="32" t="s">
        <v>29</v>
      </c>
      <c r="D118" s="40"/>
      <c r="E118" s="40"/>
      <c r="F118" s="27" t="str">
        <f>IF(E18="","",E18)</f>
        <v>Vyplň údaj</v>
      </c>
      <c r="G118" s="40"/>
      <c r="H118" s="40"/>
      <c r="I118" s="32" t="s">
        <v>36</v>
      </c>
      <c r="J118" s="36" t="str">
        <f>E24</f>
        <v>Ing. Rudolf Pešta, tel.: 721 968 873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91"/>
      <c r="B120" s="192"/>
      <c r="C120" s="193" t="s">
        <v>106</v>
      </c>
      <c r="D120" s="194" t="s">
        <v>65</v>
      </c>
      <c r="E120" s="194" t="s">
        <v>61</v>
      </c>
      <c r="F120" s="194" t="s">
        <v>62</v>
      </c>
      <c r="G120" s="194" t="s">
        <v>107</v>
      </c>
      <c r="H120" s="194" t="s">
        <v>108</v>
      </c>
      <c r="I120" s="194" t="s">
        <v>109</v>
      </c>
      <c r="J120" s="194" t="s">
        <v>97</v>
      </c>
      <c r="K120" s="195" t="s">
        <v>110</v>
      </c>
      <c r="L120" s="196"/>
      <c r="M120" s="100" t="s">
        <v>1</v>
      </c>
      <c r="N120" s="101" t="s">
        <v>44</v>
      </c>
      <c r="O120" s="101" t="s">
        <v>111</v>
      </c>
      <c r="P120" s="101" t="s">
        <v>112</v>
      </c>
      <c r="Q120" s="101" t="s">
        <v>113</v>
      </c>
      <c r="R120" s="101" t="s">
        <v>114</v>
      </c>
      <c r="S120" s="101" t="s">
        <v>115</v>
      </c>
      <c r="T120" s="102" t="s">
        <v>116</v>
      </c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</row>
    <row r="121" s="2" customFormat="1" ht="22.8" customHeight="1">
      <c r="A121" s="38"/>
      <c r="B121" s="39"/>
      <c r="C121" s="107" t="s">
        <v>117</v>
      </c>
      <c r="D121" s="40"/>
      <c r="E121" s="40"/>
      <c r="F121" s="40"/>
      <c r="G121" s="40"/>
      <c r="H121" s="40"/>
      <c r="I121" s="40"/>
      <c r="J121" s="197">
        <f>BK121</f>
        <v>0</v>
      </c>
      <c r="K121" s="40"/>
      <c r="L121" s="44"/>
      <c r="M121" s="103"/>
      <c r="N121" s="198"/>
      <c r="O121" s="104"/>
      <c r="P121" s="199">
        <f>P122</f>
        <v>0</v>
      </c>
      <c r="Q121" s="104"/>
      <c r="R121" s="199">
        <f>R122</f>
        <v>0</v>
      </c>
      <c r="S121" s="104"/>
      <c r="T121" s="200">
        <f>T122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79</v>
      </c>
      <c r="AU121" s="17" t="s">
        <v>99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79</v>
      </c>
      <c r="E122" s="205" t="s">
        <v>118</v>
      </c>
      <c r="F122" s="205" t="s">
        <v>119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P123+P154+P161+P180</f>
        <v>0</v>
      </c>
      <c r="Q122" s="210"/>
      <c r="R122" s="211">
        <f>R123+R154+R161+R180</f>
        <v>0</v>
      </c>
      <c r="S122" s="210"/>
      <c r="T122" s="212">
        <f>T123+T154+T161+T180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87</v>
      </c>
      <c r="AT122" s="214" t="s">
        <v>79</v>
      </c>
      <c r="AU122" s="214" t="s">
        <v>80</v>
      </c>
      <c r="AY122" s="213" t="s">
        <v>120</v>
      </c>
      <c r="BK122" s="215">
        <f>BK123+BK154+BK161+BK180</f>
        <v>0</v>
      </c>
    </row>
    <row r="123" s="12" customFormat="1" ht="22.8" customHeight="1">
      <c r="A123" s="12"/>
      <c r="B123" s="202"/>
      <c r="C123" s="203"/>
      <c r="D123" s="204" t="s">
        <v>79</v>
      </c>
      <c r="E123" s="216" t="s">
        <v>87</v>
      </c>
      <c r="F123" s="216" t="s">
        <v>121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SUM(P124:P153)</f>
        <v>0</v>
      </c>
      <c r="Q123" s="210"/>
      <c r="R123" s="211">
        <f>SUM(R124:R153)</f>
        <v>0</v>
      </c>
      <c r="S123" s="210"/>
      <c r="T123" s="212">
        <f>SUM(T124:T153)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87</v>
      </c>
      <c r="AT123" s="214" t="s">
        <v>79</v>
      </c>
      <c r="AU123" s="214" t="s">
        <v>87</v>
      </c>
      <c r="AY123" s="213" t="s">
        <v>120</v>
      </c>
      <c r="BK123" s="215">
        <f>SUM(BK124:BK153)</f>
        <v>0</v>
      </c>
    </row>
    <row r="124" s="2" customFormat="1" ht="24.15" customHeight="1">
      <c r="A124" s="38"/>
      <c r="B124" s="39"/>
      <c r="C124" s="218" t="s">
        <v>89</v>
      </c>
      <c r="D124" s="218" t="s">
        <v>122</v>
      </c>
      <c r="E124" s="219" t="s">
        <v>123</v>
      </c>
      <c r="F124" s="220" t="s">
        <v>124</v>
      </c>
      <c r="G124" s="221" t="s">
        <v>125</v>
      </c>
      <c r="H124" s="222">
        <v>0.13</v>
      </c>
      <c r="I124" s="223"/>
      <c r="J124" s="222">
        <f>ROUND(I124*H124,2)</f>
        <v>0</v>
      </c>
      <c r="K124" s="220" t="s">
        <v>126</v>
      </c>
      <c r="L124" s="44"/>
      <c r="M124" s="224" t="s">
        <v>1</v>
      </c>
      <c r="N124" s="225" t="s">
        <v>45</v>
      </c>
      <c r="O124" s="91"/>
      <c r="P124" s="226">
        <f>O124*H124</f>
        <v>0</v>
      </c>
      <c r="Q124" s="226">
        <v>0</v>
      </c>
      <c r="R124" s="226">
        <f>Q124*H124</f>
        <v>0</v>
      </c>
      <c r="S124" s="226">
        <v>0</v>
      </c>
      <c r="T124" s="227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8" t="s">
        <v>127</v>
      </c>
      <c r="AT124" s="228" t="s">
        <v>122</v>
      </c>
      <c r="AU124" s="228" t="s">
        <v>89</v>
      </c>
      <c r="AY124" s="17" t="s">
        <v>120</v>
      </c>
      <c r="BE124" s="229">
        <f>IF(N124="základní",J124,0)</f>
        <v>0</v>
      </c>
      <c r="BF124" s="229">
        <f>IF(N124="snížená",J124,0)</f>
        <v>0</v>
      </c>
      <c r="BG124" s="229">
        <f>IF(N124="zákl. přenesená",J124,0)</f>
        <v>0</v>
      </c>
      <c r="BH124" s="229">
        <f>IF(N124="sníž. přenesená",J124,0)</f>
        <v>0</v>
      </c>
      <c r="BI124" s="229">
        <f>IF(N124="nulová",J124,0)</f>
        <v>0</v>
      </c>
      <c r="BJ124" s="17" t="s">
        <v>87</v>
      </c>
      <c r="BK124" s="229">
        <f>ROUND(I124*H124,2)</f>
        <v>0</v>
      </c>
      <c r="BL124" s="17" t="s">
        <v>127</v>
      </c>
      <c r="BM124" s="228" t="s">
        <v>128</v>
      </c>
    </row>
    <row r="125" s="2" customFormat="1">
      <c r="A125" s="38"/>
      <c r="B125" s="39"/>
      <c r="C125" s="40"/>
      <c r="D125" s="230" t="s">
        <v>129</v>
      </c>
      <c r="E125" s="40"/>
      <c r="F125" s="231" t="s">
        <v>124</v>
      </c>
      <c r="G125" s="40"/>
      <c r="H125" s="40"/>
      <c r="I125" s="232"/>
      <c r="J125" s="40"/>
      <c r="K125" s="40"/>
      <c r="L125" s="44"/>
      <c r="M125" s="233"/>
      <c r="N125" s="234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129</v>
      </c>
      <c r="AU125" s="17" t="s">
        <v>89</v>
      </c>
    </row>
    <row r="126" s="2" customFormat="1">
      <c r="A126" s="38"/>
      <c r="B126" s="39"/>
      <c r="C126" s="40"/>
      <c r="D126" s="230" t="s">
        <v>130</v>
      </c>
      <c r="E126" s="40"/>
      <c r="F126" s="235" t="s">
        <v>131</v>
      </c>
      <c r="G126" s="40"/>
      <c r="H126" s="40"/>
      <c r="I126" s="232"/>
      <c r="J126" s="40"/>
      <c r="K126" s="40"/>
      <c r="L126" s="44"/>
      <c r="M126" s="233"/>
      <c r="N126" s="234"/>
      <c r="O126" s="91"/>
      <c r="P126" s="91"/>
      <c r="Q126" s="91"/>
      <c r="R126" s="91"/>
      <c r="S126" s="91"/>
      <c r="T126" s="92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130</v>
      </c>
      <c r="AU126" s="17" t="s">
        <v>89</v>
      </c>
    </row>
    <row r="127" s="13" customFormat="1">
      <c r="A127" s="13"/>
      <c r="B127" s="236"/>
      <c r="C127" s="237"/>
      <c r="D127" s="230" t="s">
        <v>132</v>
      </c>
      <c r="E127" s="238" t="s">
        <v>1</v>
      </c>
      <c r="F127" s="239" t="s">
        <v>133</v>
      </c>
      <c r="G127" s="237"/>
      <c r="H127" s="238" t="s">
        <v>1</v>
      </c>
      <c r="I127" s="240"/>
      <c r="J127" s="237"/>
      <c r="K127" s="237"/>
      <c r="L127" s="241"/>
      <c r="M127" s="242"/>
      <c r="N127" s="243"/>
      <c r="O127" s="243"/>
      <c r="P127" s="243"/>
      <c r="Q127" s="243"/>
      <c r="R127" s="243"/>
      <c r="S127" s="243"/>
      <c r="T127" s="244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5" t="s">
        <v>132</v>
      </c>
      <c r="AU127" s="245" t="s">
        <v>89</v>
      </c>
      <c r="AV127" s="13" t="s">
        <v>87</v>
      </c>
      <c r="AW127" s="13" t="s">
        <v>35</v>
      </c>
      <c r="AX127" s="13" t="s">
        <v>80</v>
      </c>
      <c r="AY127" s="245" t="s">
        <v>120</v>
      </c>
    </row>
    <row r="128" s="13" customFormat="1">
      <c r="A128" s="13"/>
      <c r="B128" s="236"/>
      <c r="C128" s="237"/>
      <c r="D128" s="230" t="s">
        <v>132</v>
      </c>
      <c r="E128" s="238" t="s">
        <v>1</v>
      </c>
      <c r="F128" s="239" t="s">
        <v>134</v>
      </c>
      <c r="G128" s="237"/>
      <c r="H128" s="238" t="s">
        <v>1</v>
      </c>
      <c r="I128" s="240"/>
      <c r="J128" s="237"/>
      <c r="K128" s="237"/>
      <c r="L128" s="241"/>
      <c r="M128" s="242"/>
      <c r="N128" s="243"/>
      <c r="O128" s="243"/>
      <c r="P128" s="243"/>
      <c r="Q128" s="243"/>
      <c r="R128" s="243"/>
      <c r="S128" s="243"/>
      <c r="T128" s="24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5" t="s">
        <v>132</v>
      </c>
      <c r="AU128" s="245" t="s">
        <v>89</v>
      </c>
      <c r="AV128" s="13" t="s">
        <v>87</v>
      </c>
      <c r="AW128" s="13" t="s">
        <v>35</v>
      </c>
      <c r="AX128" s="13" t="s">
        <v>80</v>
      </c>
      <c r="AY128" s="245" t="s">
        <v>120</v>
      </c>
    </row>
    <row r="129" s="14" customFormat="1">
      <c r="A129" s="14"/>
      <c r="B129" s="246"/>
      <c r="C129" s="247"/>
      <c r="D129" s="230" t="s">
        <v>132</v>
      </c>
      <c r="E129" s="248" t="s">
        <v>1</v>
      </c>
      <c r="F129" s="249" t="s">
        <v>135</v>
      </c>
      <c r="G129" s="247"/>
      <c r="H129" s="250">
        <v>0.13</v>
      </c>
      <c r="I129" s="251"/>
      <c r="J129" s="247"/>
      <c r="K129" s="247"/>
      <c r="L129" s="252"/>
      <c r="M129" s="253"/>
      <c r="N129" s="254"/>
      <c r="O129" s="254"/>
      <c r="P129" s="254"/>
      <c r="Q129" s="254"/>
      <c r="R129" s="254"/>
      <c r="S129" s="254"/>
      <c r="T129" s="255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6" t="s">
        <v>132</v>
      </c>
      <c r="AU129" s="256" t="s">
        <v>89</v>
      </c>
      <c r="AV129" s="14" t="s">
        <v>89</v>
      </c>
      <c r="AW129" s="14" t="s">
        <v>35</v>
      </c>
      <c r="AX129" s="14" t="s">
        <v>80</v>
      </c>
      <c r="AY129" s="256" t="s">
        <v>120</v>
      </c>
    </row>
    <row r="130" s="15" customFormat="1">
      <c r="A130" s="15"/>
      <c r="B130" s="257"/>
      <c r="C130" s="258"/>
      <c r="D130" s="230" t="s">
        <v>132</v>
      </c>
      <c r="E130" s="259" t="s">
        <v>1</v>
      </c>
      <c r="F130" s="260" t="s">
        <v>136</v>
      </c>
      <c r="G130" s="258"/>
      <c r="H130" s="261">
        <v>0.13</v>
      </c>
      <c r="I130" s="262"/>
      <c r="J130" s="258"/>
      <c r="K130" s="258"/>
      <c r="L130" s="263"/>
      <c r="M130" s="264"/>
      <c r="N130" s="265"/>
      <c r="O130" s="265"/>
      <c r="P130" s="265"/>
      <c r="Q130" s="265"/>
      <c r="R130" s="265"/>
      <c r="S130" s="265"/>
      <c r="T130" s="266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67" t="s">
        <v>132</v>
      </c>
      <c r="AU130" s="267" t="s">
        <v>89</v>
      </c>
      <c r="AV130" s="15" t="s">
        <v>127</v>
      </c>
      <c r="AW130" s="15" t="s">
        <v>35</v>
      </c>
      <c r="AX130" s="15" t="s">
        <v>87</v>
      </c>
      <c r="AY130" s="267" t="s">
        <v>120</v>
      </c>
    </row>
    <row r="131" s="2" customFormat="1" ht="24.15" customHeight="1">
      <c r="A131" s="38"/>
      <c r="B131" s="39"/>
      <c r="C131" s="218" t="s">
        <v>87</v>
      </c>
      <c r="D131" s="218" t="s">
        <v>122</v>
      </c>
      <c r="E131" s="219" t="s">
        <v>137</v>
      </c>
      <c r="F131" s="220" t="s">
        <v>138</v>
      </c>
      <c r="G131" s="221" t="s">
        <v>125</v>
      </c>
      <c r="H131" s="222">
        <v>107.66</v>
      </c>
      <c r="I131" s="223"/>
      <c r="J131" s="222">
        <f>ROUND(I131*H131,2)</f>
        <v>0</v>
      </c>
      <c r="K131" s="220" t="s">
        <v>126</v>
      </c>
      <c r="L131" s="44"/>
      <c r="M131" s="224" t="s">
        <v>1</v>
      </c>
      <c r="N131" s="225" t="s">
        <v>45</v>
      </c>
      <c r="O131" s="91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8" t="s">
        <v>127</v>
      </c>
      <c r="AT131" s="228" t="s">
        <v>122</v>
      </c>
      <c r="AU131" s="228" t="s">
        <v>89</v>
      </c>
      <c r="AY131" s="17" t="s">
        <v>120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7" t="s">
        <v>87</v>
      </c>
      <c r="BK131" s="229">
        <f>ROUND(I131*H131,2)</f>
        <v>0</v>
      </c>
      <c r="BL131" s="17" t="s">
        <v>127</v>
      </c>
      <c r="BM131" s="228" t="s">
        <v>139</v>
      </c>
    </row>
    <row r="132" s="2" customFormat="1">
      <c r="A132" s="38"/>
      <c r="B132" s="39"/>
      <c r="C132" s="40"/>
      <c r="D132" s="230" t="s">
        <v>129</v>
      </c>
      <c r="E132" s="40"/>
      <c r="F132" s="231" t="s">
        <v>138</v>
      </c>
      <c r="G132" s="40"/>
      <c r="H132" s="40"/>
      <c r="I132" s="232"/>
      <c r="J132" s="40"/>
      <c r="K132" s="40"/>
      <c r="L132" s="44"/>
      <c r="M132" s="233"/>
      <c r="N132" s="234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129</v>
      </c>
      <c r="AU132" s="17" t="s">
        <v>89</v>
      </c>
    </row>
    <row r="133" s="2" customFormat="1">
      <c r="A133" s="38"/>
      <c r="B133" s="39"/>
      <c r="C133" s="40"/>
      <c r="D133" s="230" t="s">
        <v>130</v>
      </c>
      <c r="E133" s="40"/>
      <c r="F133" s="235" t="s">
        <v>131</v>
      </c>
      <c r="G133" s="40"/>
      <c r="H133" s="40"/>
      <c r="I133" s="232"/>
      <c r="J133" s="40"/>
      <c r="K133" s="40"/>
      <c r="L133" s="44"/>
      <c r="M133" s="233"/>
      <c r="N133" s="234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130</v>
      </c>
      <c r="AU133" s="17" t="s">
        <v>89</v>
      </c>
    </row>
    <row r="134" s="13" customFormat="1">
      <c r="A134" s="13"/>
      <c r="B134" s="236"/>
      <c r="C134" s="237"/>
      <c r="D134" s="230" t="s">
        <v>132</v>
      </c>
      <c r="E134" s="238" t="s">
        <v>1</v>
      </c>
      <c r="F134" s="239" t="s">
        <v>140</v>
      </c>
      <c r="G134" s="237"/>
      <c r="H134" s="238" t="s">
        <v>1</v>
      </c>
      <c r="I134" s="240"/>
      <c r="J134" s="237"/>
      <c r="K134" s="237"/>
      <c r="L134" s="241"/>
      <c r="M134" s="242"/>
      <c r="N134" s="243"/>
      <c r="O134" s="243"/>
      <c r="P134" s="243"/>
      <c r="Q134" s="243"/>
      <c r="R134" s="243"/>
      <c r="S134" s="243"/>
      <c r="T134" s="24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5" t="s">
        <v>132</v>
      </c>
      <c r="AU134" s="245" t="s">
        <v>89</v>
      </c>
      <c r="AV134" s="13" t="s">
        <v>87</v>
      </c>
      <c r="AW134" s="13" t="s">
        <v>35</v>
      </c>
      <c r="AX134" s="13" t="s">
        <v>80</v>
      </c>
      <c r="AY134" s="245" t="s">
        <v>120</v>
      </c>
    </row>
    <row r="135" s="13" customFormat="1">
      <c r="A135" s="13"/>
      <c r="B135" s="236"/>
      <c r="C135" s="237"/>
      <c r="D135" s="230" t="s">
        <v>132</v>
      </c>
      <c r="E135" s="238" t="s">
        <v>1</v>
      </c>
      <c r="F135" s="239" t="s">
        <v>141</v>
      </c>
      <c r="G135" s="237"/>
      <c r="H135" s="238" t="s">
        <v>1</v>
      </c>
      <c r="I135" s="240"/>
      <c r="J135" s="237"/>
      <c r="K135" s="237"/>
      <c r="L135" s="241"/>
      <c r="M135" s="242"/>
      <c r="N135" s="243"/>
      <c r="O135" s="243"/>
      <c r="P135" s="243"/>
      <c r="Q135" s="243"/>
      <c r="R135" s="243"/>
      <c r="S135" s="243"/>
      <c r="T135" s="24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5" t="s">
        <v>132</v>
      </c>
      <c r="AU135" s="245" t="s">
        <v>89</v>
      </c>
      <c r="AV135" s="13" t="s">
        <v>87</v>
      </c>
      <c r="AW135" s="13" t="s">
        <v>35</v>
      </c>
      <c r="AX135" s="13" t="s">
        <v>80</v>
      </c>
      <c r="AY135" s="245" t="s">
        <v>120</v>
      </c>
    </row>
    <row r="136" s="13" customFormat="1">
      <c r="A136" s="13"/>
      <c r="B136" s="236"/>
      <c r="C136" s="237"/>
      <c r="D136" s="230" t="s">
        <v>132</v>
      </c>
      <c r="E136" s="238" t="s">
        <v>1</v>
      </c>
      <c r="F136" s="239" t="s">
        <v>142</v>
      </c>
      <c r="G136" s="237"/>
      <c r="H136" s="238" t="s">
        <v>1</v>
      </c>
      <c r="I136" s="240"/>
      <c r="J136" s="237"/>
      <c r="K136" s="237"/>
      <c r="L136" s="241"/>
      <c r="M136" s="242"/>
      <c r="N136" s="243"/>
      <c r="O136" s="243"/>
      <c r="P136" s="243"/>
      <c r="Q136" s="243"/>
      <c r="R136" s="243"/>
      <c r="S136" s="243"/>
      <c r="T136" s="24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5" t="s">
        <v>132</v>
      </c>
      <c r="AU136" s="245" t="s">
        <v>89</v>
      </c>
      <c r="AV136" s="13" t="s">
        <v>87</v>
      </c>
      <c r="AW136" s="13" t="s">
        <v>35</v>
      </c>
      <c r="AX136" s="13" t="s">
        <v>80</v>
      </c>
      <c r="AY136" s="245" t="s">
        <v>120</v>
      </c>
    </row>
    <row r="137" s="14" customFormat="1">
      <c r="A137" s="14"/>
      <c r="B137" s="246"/>
      <c r="C137" s="247"/>
      <c r="D137" s="230" t="s">
        <v>132</v>
      </c>
      <c r="E137" s="248" t="s">
        <v>1</v>
      </c>
      <c r="F137" s="249" t="s">
        <v>143</v>
      </c>
      <c r="G137" s="247"/>
      <c r="H137" s="250">
        <v>107.66</v>
      </c>
      <c r="I137" s="251"/>
      <c r="J137" s="247"/>
      <c r="K137" s="247"/>
      <c r="L137" s="252"/>
      <c r="M137" s="253"/>
      <c r="N137" s="254"/>
      <c r="O137" s="254"/>
      <c r="P137" s="254"/>
      <c r="Q137" s="254"/>
      <c r="R137" s="254"/>
      <c r="S137" s="254"/>
      <c r="T137" s="255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6" t="s">
        <v>132</v>
      </c>
      <c r="AU137" s="256" t="s">
        <v>89</v>
      </c>
      <c r="AV137" s="14" t="s">
        <v>89</v>
      </c>
      <c r="AW137" s="14" t="s">
        <v>35</v>
      </c>
      <c r="AX137" s="14" t="s">
        <v>80</v>
      </c>
      <c r="AY137" s="256" t="s">
        <v>120</v>
      </c>
    </row>
    <row r="138" s="15" customFormat="1">
      <c r="A138" s="15"/>
      <c r="B138" s="257"/>
      <c r="C138" s="258"/>
      <c r="D138" s="230" t="s">
        <v>132</v>
      </c>
      <c r="E138" s="259" t="s">
        <v>1</v>
      </c>
      <c r="F138" s="260" t="s">
        <v>136</v>
      </c>
      <c r="G138" s="258"/>
      <c r="H138" s="261">
        <v>107.66</v>
      </c>
      <c r="I138" s="262"/>
      <c r="J138" s="258"/>
      <c r="K138" s="258"/>
      <c r="L138" s="263"/>
      <c r="M138" s="264"/>
      <c r="N138" s="265"/>
      <c r="O138" s="265"/>
      <c r="P138" s="265"/>
      <c r="Q138" s="265"/>
      <c r="R138" s="265"/>
      <c r="S138" s="265"/>
      <c r="T138" s="266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67" t="s">
        <v>132</v>
      </c>
      <c r="AU138" s="267" t="s">
        <v>89</v>
      </c>
      <c r="AV138" s="15" t="s">
        <v>127</v>
      </c>
      <c r="AW138" s="15" t="s">
        <v>35</v>
      </c>
      <c r="AX138" s="15" t="s">
        <v>87</v>
      </c>
      <c r="AY138" s="267" t="s">
        <v>120</v>
      </c>
    </row>
    <row r="139" s="2" customFormat="1" ht="24.15" customHeight="1">
      <c r="A139" s="38"/>
      <c r="B139" s="39"/>
      <c r="C139" s="218" t="s">
        <v>144</v>
      </c>
      <c r="D139" s="218" t="s">
        <v>122</v>
      </c>
      <c r="E139" s="219" t="s">
        <v>145</v>
      </c>
      <c r="F139" s="220" t="s">
        <v>146</v>
      </c>
      <c r="G139" s="221" t="s">
        <v>147</v>
      </c>
      <c r="H139" s="222">
        <v>11</v>
      </c>
      <c r="I139" s="223"/>
      <c r="J139" s="222">
        <f>ROUND(I139*H139,2)</f>
        <v>0</v>
      </c>
      <c r="K139" s="220" t="s">
        <v>126</v>
      </c>
      <c r="L139" s="44"/>
      <c r="M139" s="224" t="s">
        <v>1</v>
      </c>
      <c r="N139" s="225" t="s">
        <v>45</v>
      </c>
      <c r="O139" s="91"/>
      <c r="P139" s="226">
        <f>O139*H139</f>
        <v>0</v>
      </c>
      <c r="Q139" s="226">
        <v>0</v>
      </c>
      <c r="R139" s="226">
        <f>Q139*H139</f>
        <v>0</v>
      </c>
      <c r="S139" s="226">
        <v>0</v>
      </c>
      <c r="T139" s="22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8" t="s">
        <v>127</v>
      </c>
      <c r="AT139" s="228" t="s">
        <v>122</v>
      </c>
      <c r="AU139" s="228" t="s">
        <v>89</v>
      </c>
      <c r="AY139" s="17" t="s">
        <v>120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7" t="s">
        <v>87</v>
      </c>
      <c r="BK139" s="229">
        <f>ROUND(I139*H139,2)</f>
        <v>0</v>
      </c>
      <c r="BL139" s="17" t="s">
        <v>127</v>
      </c>
      <c r="BM139" s="228" t="s">
        <v>148</v>
      </c>
    </row>
    <row r="140" s="2" customFormat="1">
      <c r="A140" s="38"/>
      <c r="B140" s="39"/>
      <c r="C140" s="40"/>
      <c r="D140" s="230" t="s">
        <v>129</v>
      </c>
      <c r="E140" s="40"/>
      <c r="F140" s="231" t="s">
        <v>146</v>
      </c>
      <c r="G140" s="40"/>
      <c r="H140" s="40"/>
      <c r="I140" s="232"/>
      <c r="J140" s="40"/>
      <c r="K140" s="40"/>
      <c r="L140" s="44"/>
      <c r="M140" s="233"/>
      <c r="N140" s="234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129</v>
      </c>
      <c r="AU140" s="17" t="s">
        <v>89</v>
      </c>
    </row>
    <row r="141" s="2" customFormat="1">
      <c r="A141" s="38"/>
      <c r="B141" s="39"/>
      <c r="C141" s="40"/>
      <c r="D141" s="230" t="s">
        <v>130</v>
      </c>
      <c r="E141" s="40"/>
      <c r="F141" s="235" t="s">
        <v>131</v>
      </c>
      <c r="G141" s="40"/>
      <c r="H141" s="40"/>
      <c r="I141" s="232"/>
      <c r="J141" s="40"/>
      <c r="K141" s="40"/>
      <c r="L141" s="44"/>
      <c r="M141" s="233"/>
      <c r="N141" s="234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130</v>
      </c>
      <c r="AU141" s="17" t="s">
        <v>89</v>
      </c>
    </row>
    <row r="142" s="13" customFormat="1">
      <c r="A142" s="13"/>
      <c r="B142" s="236"/>
      <c r="C142" s="237"/>
      <c r="D142" s="230" t="s">
        <v>132</v>
      </c>
      <c r="E142" s="238" t="s">
        <v>1</v>
      </c>
      <c r="F142" s="239" t="s">
        <v>149</v>
      </c>
      <c r="G142" s="237"/>
      <c r="H142" s="238" t="s">
        <v>1</v>
      </c>
      <c r="I142" s="240"/>
      <c r="J142" s="237"/>
      <c r="K142" s="237"/>
      <c r="L142" s="241"/>
      <c r="M142" s="242"/>
      <c r="N142" s="243"/>
      <c r="O142" s="243"/>
      <c r="P142" s="243"/>
      <c r="Q142" s="243"/>
      <c r="R142" s="243"/>
      <c r="S142" s="243"/>
      <c r="T142" s="24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5" t="s">
        <v>132</v>
      </c>
      <c r="AU142" s="245" t="s">
        <v>89</v>
      </c>
      <c r="AV142" s="13" t="s">
        <v>87</v>
      </c>
      <c r="AW142" s="13" t="s">
        <v>35</v>
      </c>
      <c r="AX142" s="13" t="s">
        <v>80</v>
      </c>
      <c r="AY142" s="245" t="s">
        <v>120</v>
      </c>
    </row>
    <row r="143" s="14" customFormat="1">
      <c r="A143" s="14"/>
      <c r="B143" s="246"/>
      <c r="C143" s="247"/>
      <c r="D143" s="230" t="s">
        <v>132</v>
      </c>
      <c r="E143" s="248" t="s">
        <v>1</v>
      </c>
      <c r="F143" s="249" t="s">
        <v>150</v>
      </c>
      <c r="G143" s="247"/>
      <c r="H143" s="250">
        <v>8</v>
      </c>
      <c r="I143" s="251"/>
      <c r="J143" s="247"/>
      <c r="K143" s="247"/>
      <c r="L143" s="252"/>
      <c r="M143" s="253"/>
      <c r="N143" s="254"/>
      <c r="O143" s="254"/>
      <c r="P143" s="254"/>
      <c r="Q143" s="254"/>
      <c r="R143" s="254"/>
      <c r="S143" s="254"/>
      <c r="T143" s="25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6" t="s">
        <v>132</v>
      </c>
      <c r="AU143" s="256" t="s">
        <v>89</v>
      </c>
      <c r="AV143" s="14" t="s">
        <v>89</v>
      </c>
      <c r="AW143" s="14" t="s">
        <v>35</v>
      </c>
      <c r="AX143" s="14" t="s">
        <v>80</v>
      </c>
      <c r="AY143" s="256" t="s">
        <v>120</v>
      </c>
    </row>
    <row r="144" s="13" customFormat="1">
      <c r="A144" s="13"/>
      <c r="B144" s="236"/>
      <c r="C144" s="237"/>
      <c r="D144" s="230" t="s">
        <v>132</v>
      </c>
      <c r="E144" s="238" t="s">
        <v>1</v>
      </c>
      <c r="F144" s="239" t="s">
        <v>151</v>
      </c>
      <c r="G144" s="237"/>
      <c r="H144" s="238" t="s">
        <v>1</v>
      </c>
      <c r="I144" s="240"/>
      <c r="J144" s="237"/>
      <c r="K144" s="237"/>
      <c r="L144" s="241"/>
      <c r="M144" s="242"/>
      <c r="N144" s="243"/>
      <c r="O144" s="243"/>
      <c r="P144" s="243"/>
      <c r="Q144" s="243"/>
      <c r="R144" s="243"/>
      <c r="S144" s="243"/>
      <c r="T144" s="24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5" t="s">
        <v>132</v>
      </c>
      <c r="AU144" s="245" t="s">
        <v>89</v>
      </c>
      <c r="AV144" s="13" t="s">
        <v>87</v>
      </c>
      <c r="AW144" s="13" t="s">
        <v>35</v>
      </c>
      <c r="AX144" s="13" t="s">
        <v>80</v>
      </c>
      <c r="AY144" s="245" t="s">
        <v>120</v>
      </c>
    </row>
    <row r="145" s="14" customFormat="1">
      <c r="A145" s="14"/>
      <c r="B145" s="246"/>
      <c r="C145" s="247"/>
      <c r="D145" s="230" t="s">
        <v>132</v>
      </c>
      <c r="E145" s="248" t="s">
        <v>1</v>
      </c>
      <c r="F145" s="249" t="s">
        <v>144</v>
      </c>
      <c r="G145" s="247"/>
      <c r="H145" s="250">
        <v>3</v>
      </c>
      <c r="I145" s="251"/>
      <c r="J145" s="247"/>
      <c r="K145" s="247"/>
      <c r="L145" s="252"/>
      <c r="M145" s="253"/>
      <c r="N145" s="254"/>
      <c r="O145" s="254"/>
      <c r="P145" s="254"/>
      <c r="Q145" s="254"/>
      <c r="R145" s="254"/>
      <c r="S145" s="254"/>
      <c r="T145" s="255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6" t="s">
        <v>132</v>
      </c>
      <c r="AU145" s="256" t="s">
        <v>89</v>
      </c>
      <c r="AV145" s="14" t="s">
        <v>89</v>
      </c>
      <c r="AW145" s="14" t="s">
        <v>35</v>
      </c>
      <c r="AX145" s="14" t="s">
        <v>80</v>
      </c>
      <c r="AY145" s="256" t="s">
        <v>120</v>
      </c>
    </row>
    <row r="146" s="15" customFormat="1">
      <c r="A146" s="15"/>
      <c r="B146" s="257"/>
      <c r="C146" s="258"/>
      <c r="D146" s="230" t="s">
        <v>132</v>
      </c>
      <c r="E146" s="259" t="s">
        <v>1</v>
      </c>
      <c r="F146" s="260" t="s">
        <v>136</v>
      </c>
      <c r="G146" s="258"/>
      <c r="H146" s="261">
        <v>11</v>
      </c>
      <c r="I146" s="262"/>
      <c r="J146" s="258"/>
      <c r="K146" s="258"/>
      <c r="L146" s="263"/>
      <c r="M146" s="264"/>
      <c r="N146" s="265"/>
      <c r="O146" s="265"/>
      <c r="P146" s="265"/>
      <c r="Q146" s="265"/>
      <c r="R146" s="265"/>
      <c r="S146" s="265"/>
      <c r="T146" s="266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67" t="s">
        <v>132</v>
      </c>
      <c r="AU146" s="267" t="s">
        <v>89</v>
      </c>
      <c r="AV146" s="15" t="s">
        <v>127</v>
      </c>
      <c r="AW146" s="15" t="s">
        <v>35</v>
      </c>
      <c r="AX146" s="15" t="s">
        <v>87</v>
      </c>
      <c r="AY146" s="267" t="s">
        <v>120</v>
      </c>
    </row>
    <row r="147" s="2" customFormat="1" ht="21.75" customHeight="1">
      <c r="A147" s="38"/>
      <c r="B147" s="39"/>
      <c r="C147" s="218" t="s">
        <v>152</v>
      </c>
      <c r="D147" s="218" t="s">
        <v>122</v>
      </c>
      <c r="E147" s="219" t="s">
        <v>153</v>
      </c>
      <c r="F147" s="220" t="s">
        <v>154</v>
      </c>
      <c r="G147" s="221" t="s">
        <v>155</v>
      </c>
      <c r="H147" s="222">
        <v>717.70000000000005</v>
      </c>
      <c r="I147" s="223"/>
      <c r="J147" s="222">
        <f>ROUND(I147*H147,2)</f>
        <v>0</v>
      </c>
      <c r="K147" s="220" t="s">
        <v>126</v>
      </c>
      <c r="L147" s="44"/>
      <c r="M147" s="224" t="s">
        <v>1</v>
      </c>
      <c r="N147" s="225" t="s">
        <v>45</v>
      </c>
      <c r="O147" s="91"/>
      <c r="P147" s="226">
        <f>O147*H147</f>
        <v>0</v>
      </c>
      <c r="Q147" s="226">
        <v>0</v>
      </c>
      <c r="R147" s="226">
        <f>Q147*H147</f>
        <v>0</v>
      </c>
      <c r="S147" s="226">
        <v>0</v>
      </c>
      <c r="T147" s="22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8" t="s">
        <v>127</v>
      </c>
      <c r="AT147" s="228" t="s">
        <v>122</v>
      </c>
      <c r="AU147" s="228" t="s">
        <v>89</v>
      </c>
      <c r="AY147" s="17" t="s">
        <v>120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17" t="s">
        <v>87</v>
      </c>
      <c r="BK147" s="229">
        <f>ROUND(I147*H147,2)</f>
        <v>0</v>
      </c>
      <c r="BL147" s="17" t="s">
        <v>127</v>
      </c>
      <c r="BM147" s="228" t="s">
        <v>156</v>
      </c>
    </row>
    <row r="148" s="2" customFormat="1">
      <c r="A148" s="38"/>
      <c r="B148" s="39"/>
      <c r="C148" s="40"/>
      <c r="D148" s="230" t="s">
        <v>129</v>
      </c>
      <c r="E148" s="40"/>
      <c r="F148" s="231" t="s">
        <v>154</v>
      </c>
      <c r="G148" s="40"/>
      <c r="H148" s="40"/>
      <c r="I148" s="232"/>
      <c r="J148" s="40"/>
      <c r="K148" s="40"/>
      <c r="L148" s="44"/>
      <c r="M148" s="233"/>
      <c r="N148" s="234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129</v>
      </c>
      <c r="AU148" s="17" t="s">
        <v>89</v>
      </c>
    </row>
    <row r="149" s="2" customFormat="1">
      <c r="A149" s="38"/>
      <c r="B149" s="39"/>
      <c r="C149" s="40"/>
      <c r="D149" s="230" t="s">
        <v>130</v>
      </c>
      <c r="E149" s="40"/>
      <c r="F149" s="235" t="s">
        <v>157</v>
      </c>
      <c r="G149" s="40"/>
      <c r="H149" s="40"/>
      <c r="I149" s="232"/>
      <c r="J149" s="40"/>
      <c r="K149" s="40"/>
      <c r="L149" s="44"/>
      <c r="M149" s="233"/>
      <c r="N149" s="234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130</v>
      </c>
      <c r="AU149" s="17" t="s">
        <v>89</v>
      </c>
    </row>
    <row r="150" s="13" customFormat="1">
      <c r="A150" s="13"/>
      <c r="B150" s="236"/>
      <c r="C150" s="237"/>
      <c r="D150" s="230" t="s">
        <v>132</v>
      </c>
      <c r="E150" s="238" t="s">
        <v>1</v>
      </c>
      <c r="F150" s="239" t="s">
        <v>158</v>
      </c>
      <c r="G150" s="237"/>
      <c r="H150" s="238" t="s">
        <v>1</v>
      </c>
      <c r="I150" s="240"/>
      <c r="J150" s="237"/>
      <c r="K150" s="237"/>
      <c r="L150" s="241"/>
      <c r="M150" s="242"/>
      <c r="N150" s="243"/>
      <c r="O150" s="243"/>
      <c r="P150" s="243"/>
      <c r="Q150" s="243"/>
      <c r="R150" s="243"/>
      <c r="S150" s="243"/>
      <c r="T150" s="24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5" t="s">
        <v>132</v>
      </c>
      <c r="AU150" s="245" t="s">
        <v>89</v>
      </c>
      <c r="AV150" s="13" t="s">
        <v>87</v>
      </c>
      <c r="AW150" s="13" t="s">
        <v>35</v>
      </c>
      <c r="AX150" s="13" t="s">
        <v>80</v>
      </c>
      <c r="AY150" s="245" t="s">
        <v>120</v>
      </c>
    </row>
    <row r="151" s="13" customFormat="1">
      <c r="A151" s="13"/>
      <c r="B151" s="236"/>
      <c r="C151" s="237"/>
      <c r="D151" s="230" t="s">
        <v>132</v>
      </c>
      <c r="E151" s="238" t="s">
        <v>1</v>
      </c>
      <c r="F151" s="239" t="s">
        <v>159</v>
      </c>
      <c r="G151" s="237"/>
      <c r="H151" s="238" t="s">
        <v>1</v>
      </c>
      <c r="I151" s="240"/>
      <c r="J151" s="237"/>
      <c r="K151" s="237"/>
      <c r="L151" s="241"/>
      <c r="M151" s="242"/>
      <c r="N151" s="243"/>
      <c r="O151" s="243"/>
      <c r="P151" s="243"/>
      <c r="Q151" s="243"/>
      <c r="R151" s="243"/>
      <c r="S151" s="243"/>
      <c r="T151" s="24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5" t="s">
        <v>132</v>
      </c>
      <c r="AU151" s="245" t="s">
        <v>89</v>
      </c>
      <c r="AV151" s="13" t="s">
        <v>87</v>
      </c>
      <c r="AW151" s="13" t="s">
        <v>35</v>
      </c>
      <c r="AX151" s="13" t="s">
        <v>80</v>
      </c>
      <c r="AY151" s="245" t="s">
        <v>120</v>
      </c>
    </row>
    <row r="152" s="14" customFormat="1">
      <c r="A152" s="14"/>
      <c r="B152" s="246"/>
      <c r="C152" s="247"/>
      <c r="D152" s="230" t="s">
        <v>132</v>
      </c>
      <c r="E152" s="248" t="s">
        <v>1</v>
      </c>
      <c r="F152" s="249" t="s">
        <v>160</v>
      </c>
      <c r="G152" s="247"/>
      <c r="H152" s="250">
        <v>717.70000000000005</v>
      </c>
      <c r="I152" s="251"/>
      <c r="J152" s="247"/>
      <c r="K152" s="247"/>
      <c r="L152" s="252"/>
      <c r="M152" s="253"/>
      <c r="N152" s="254"/>
      <c r="O152" s="254"/>
      <c r="P152" s="254"/>
      <c r="Q152" s="254"/>
      <c r="R152" s="254"/>
      <c r="S152" s="254"/>
      <c r="T152" s="255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6" t="s">
        <v>132</v>
      </c>
      <c r="AU152" s="256" t="s">
        <v>89</v>
      </c>
      <c r="AV152" s="14" t="s">
        <v>89</v>
      </c>
      <c r="AW152" s="14" t="s">
        <v>35</v>
      </c>
      <c r="AX152" s="14" t="s">
        <v>80</v>
      </c>
      <c r="AY152" s="256" t="s">
        <v>120</v>
      </c>
    </row>
    <row r="153" s="15" customFormat="1">
      <c r="A153" s="15"/>
      <c r="B153" s="257"/>
      <c r="C153" s="258"/>
      <c r="D153" s="230" t="s">
        <v>132</v>
      </c>
      <c r="E153" s="259" t="s">
        <v>1</v>
      </c>
      <c r="F153" s="260" t="s">
        <v>136</v>
      </c>
      <c r="G153" s="258"/>
      <c r="H153" s="261">
        <v>717.70000000000005</v>
      </c>
      <c r="I153" s="262"/>
      <c r="J153" s="258"/>
      <c r="K153" s="258"/>
      <c r="L153" s="263"/>
      <c r="M153" s="264"/>
      <c r="N153" s="265"/>
      <c r="O153" s="265"/>
      <c r="P153" s="265"/>
      <c r="Q153" s="265"/>
      <c r="R153" s="265"/>
      <c r="S153" s="265"/>
      <c r="T153" s="266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67" t="s">
        <v>132</v>
      </c>
      <c r="AU153" s="267" t="s">
        <v>89</v>
      </c>
      <c r="AV153" s="15" t="s">
        <v>127</v>
      </c>
      <c r="AW153" s="15" t="s">
        <v>35</v>
      </c>
      <c r="AX153" s="15" t="s">
        <v>87</v>
      </c>
      <c r="AY153" s="267" t="s">
        <v>120</v>
      </c>
    </row>
    <row r="154" s="12" customFormat="1" ht="22.8" customHeight="1">
      <c r="A154" s="12"/>
      <c r="B154" s="202"/>
      <c r="C154" s="203"/>
      <c r="D154" s="204" t="s">
        <v>79</v>
      </c>
      <c r="E154" s="216" t="s">
        <v>127</v>
      </c>
      <c r="F154" s="216" t="s">
        <v>161</v>
      </c>
      <c r="G154" s="203"/>
      <c r="H154" s="203"/>
      <c r="I154" s="206"/>
      <c r="J154" s="217">
        <f>BK154</f>
        <v>0</v>
      </c>
      <c r="K154" s="203"/>
      <c r="L154" s="208"/>
      <c r="M154" s="209"/>
      <c r="N154" s="210"/>
      <c r="O154" s="210"/>
      <c r="P154" s="211">
        <f>SUM(P155:P160)</f>
        <v>0</v>
      </c>
      <c r="Q154" s="210"/>
      <c r="R154" s="211">
        <f>SUM(R155:R160)</f>
        <v>0</v>
      </c>
      <c r="S154" s="210"/>
      <c r="T154" s="212">
        <f>SUM(T155:T160)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13" t="s">
        <v>87</v>
      </c>
      <c r="AT154" s="214" t="s">
        <v>79</v>
      </c>
      <c r="AU154" s="214" t="s">
        <v>87</v>
      </c>
      <c r="AY154" s="213" t="s">
        <v>120</v>
      </c>
      <c r="BK154" s="215">
        <f>SUM(BK155:BK160)</f>
        <v>0</v>
      </c>
    </row>
    <row r="155" s="2" customFormat="1" ht="16.5" customHeight="1">
      <c r="A155" s="38"/>
      <c r="B155" s="39"/>
      <c r="C155" s="218" t="s">
        <v>150</v>
      </c>
      <c r="D155" s="218" t="s">
        <v>122</v>
      </c>
      <c r="E155" s="219" t="s">
        <v>162</v>
      </c>
      <c r="F155" s="220" t="s">
        <v>163</v>
      </c>
      <c r="G155" s="221" t="s">
        <v>155</v>
      </c>
      <c r="H155" s="222">
        <v>0.45000000000000001</v>
      </c>
      <c r="I155" s="223"/>
      <c r="J155" s="222">
        <f>ROUND(I155*H155,2)</f>
        <v>0</v>
      </c>
      <c r="K155" s="220" t="s">
        <v>126</v>
      </c>
      <c r="L155" s="44"/>
      <c r="M155" s="224" t="s">
        <v>1</v>
      </c>
      <c r="N155" s="225" t="s">
        <v>45</v>
      </c>
      <c r="O155" s="91"/>
      <c r="P155" s="226">
        <f>O155*H155</f>
        <v>0</v>
      </c>
      <c r="Q155" s="226">
        <v>0</v>
      </c>
      <c r="R155" s="226">
        <f>Q155*H155</f>
        <v>0</v>
      </c>
      <c r="S155" s="226">
        <v>0</v>
      </c>
      <c r="T155" s="22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8" t="s">
        <v>127</v>
      </c>
      <c r="AT155" s="228" t="s">
        <v>122</v>
      </c>
      <c r="AU155" s="228" t="s">
        <v>89</v>
      </c>
      <c r="AY155" s="17" t="s">
        <v>120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17" t="s">
        <v>87</v>
      </c>
      <c r="BK155" s="229">
        <f>ROUND(I155*H155,2)</f>
        <v>0</v>
      </c>
      <c r="BL155" s="17" t="s">
        <v>127</v>
      </c>
      <c r="BM155" s="228" t="s">
        <v>164</v>
      </c>
    </row>
    <row r="156" s="2" customFormat="1">
      <c r="A156" s="38"/>
      <c r="B156" s="39"/>
      <c r="C156" s="40"/>
      <c r="D156" s="230" t="s">
        <v>129</v>
      </c>
      <c r="E156" s="40"/>
      <c r="F156" s="231" t="s">
        <v>163</v>
      </c>
      <c r="G156" s="40"/>
      <c r="H156" s="40"/>
      <c r="I156" s="232"/>
      <c r="J156" s="40"/>
      <c r="K156" s="40"/>
      <c r="L156" s="44"/>
      <c r="M156" s="233"/>
      <c r="N156" s="234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129</v>
      </c>
      <c r="AU156" s="17" t="s">
        <v>89</v>
      </c>
    </row>
    <row r="157" s="2" customFormat="1">
      <c r="A157" s="38"/>
      <c r="B157" s="39"/>
      <c r="C157" s="40"/>
      <c r="D157" s="230" t="s">
        <v>130</v>
      </c>
      <c r="E157" s="40"/>
      <c r="F157" s="235" t="s">
        <v>165</v>
      </c>
      <c r="G157" s="40"/>
      <c r="H157" s="40"/>
      <c r="I157" s="232"/>
      <c r="J157" s="40"/>
      <c r="K157" s="40"/>
      <c r="L157" s="44"/>
      <c r="M157" s="233"/>
      <c r="N157" s="234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130</v>
      </c>
      <c r="AU157" s="17" t="s">
        <v>89</v>
      </c>
    </row>
    <row r="158" s="13" customFormat="1">
      <c r="A158" s="13"/>
      <c r="B158" s="236"/>
      <c r="C158" s="237"/>
      <c r="D158" s="230" t="s">
        <v>132</v>
      </c>
      <c r="E158" s="238" t="s">
        <v>1</v>
      </c>
      <c r="F158" s="239" t="s">
        <v>166</v>
      </c>
      <c r="G158" s="237"/>
      <c r="H158" s="238" t="s">
        <v>1</v>
      </c>
      <c r="I158" s="240"/>
      <c r="J158" s="237"/>
      <c r="K158" s="237"/>
      <c r="L158" s="241"/>
      <c r="M158" s="242"/>
      <c r="N158" s="243"/>
      <c r="O158" s="243"/>
      <c r="P158" s="243"/>
      <c r="Q158" s="243"/>
      <c r="R158" s="243"/>
      <c r="S158" s="243"/>
      <c r="T158" s="244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5" t="s">
        <v>132</v>
      </c>
      <c r="AU158" s="245" t="s">
        <v>89</v>
      </c>
      <c r="AV158" s="13" t="s">
        <v>87</v>
      </c>
      <c r="AW158" s="13" t="s">
        <v>35</v>
      </c>
      <c r="AX158" s="13" t="s">
        <v>80</v>
      </c>
      <c r="AY158" s="245" t="s">
        <v>120</v>
      </c>
    </row>
    <row r="159" s="14" customFormat="1">
      <c r="A159" s="14"/>
      <c r="B159" s="246"/>
      <c r="C159" s="247"/>
      <c r="D159" s="230" t="s">
        <v>132</v>
      </c>
      <c r="E159" s="248" t="s">
        <v>1</v>
      </c>
      <c r="F159" s="249" t="s">
        <v>167</v>
      </c>
      <c r="G159" s="247"/>
      <c r="H159" s="250">
        <v>0.45000000000000001</v>
      </c>
      <c r="I159" s="251"/>
      <c r="J159" s="247"/>
      <c r="K159" s="247"/>
      <c r="L159" s="252"/>
      <c r="M159" s="253"/>
      <c r="N159" s="254"/>
      <c r="O159" s="254"/>
      <c r="P159" s="254"/>
      <c r="Q159" s="254"/>
      <c r="R159" s="254"/>
      <c r="S159" s="254"/>
      <c r="T159" s="255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6" t="s">
        <v>132</v>
      </c>
      <c r="AU159" s="256" t="s">
        <v>89</v>
      </c>
      <c r="AV159" s="14" t="s">
        <v>89</v>
      </c>
      <c r="AW159" s="14" t="s">
        <v>35</v>
      </c>
      <c r="AX159" s="14" t="s">
        <v>80</v>
      </c>
      <c r="AY159" s="256" t="s">
        <v>120</v>
      </c>
    </row>
    <row r="160" s="15" customFormat="1">
      <c r="A160" s="15"/>
      <c r="B160" s="257"/>
      <c r="C160" s="258"/>
      <c r="D160" s="230" t="s">
        <v>132</v>
      </c>
      <c r="E160" s="259" t="s">
        <v>1</v>
      </c>
      <c r="F160" s="260" t="s">
        <v>136</v>
      </c>
      <c r="G160" s="258"/>
      <c r="H160" s="261">
        <v>0.45000000000000001</v>
      </c>
      <c r="I160" s="262"/>
      <c r="J160" s="258"/>
      <c r="K160" s="258"/>
      <c r="L160" s="263"/>
      <c r="M160" s="264"/>
      <c r="N160" s="265"/>
      <c r="O160" s="265"/>
      <c r="P160" s="265"/>
      <c r="Q160" s="265"/>
      <c r="R160" s="265"/>
      <c r="S160" s="265"/>
      <c r="T160" s="266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67" t="s">
        <v>132</v>
      </c>
      <c r="AU160" s="267" t="s">
        <v>89</v>
      </c>
      <c r="AV160" s="15" t="s">
        <v>127</v>
      </c>
      <c r="AW160" s="15" t="s">
        <v>35</v>
      </c>
      <c r="AX160" s="15" t="s">
        <v>87</v>
      </c>
      <c r="AY160" s="267" t="s">
        <v>120</v>
      </c>
    </row>
    <row r="161" s="12" customFormat="1" ht="22.8" customHeight="1">
      <c r="A161" s="12"/>
      <c r="B161" s="202"/>
      <c r="C161" s="203"/>
      <c r="D161" s="204" t="s">
        <v>79</v>
      </c>
      <c r="E161" s="216" t="s">
        <v>168</v>
      </c>
      <c r="F161" s="216" t="s">
        <v>169</v>
      </c>
      <c r="G161" s="203"/>
      <c r="H161" s="203"/>
      <c r="I161" s="206"/>
      <c r="J161" s="217">
        <f>BK161</f>
        <v>0</v>
      </c>
      <c r="K161" s="203"/>
      <c r="L161" s="208"/>
      <c r="M161" s="209"/>
      <c r="N161" s="210"/>
      <c r="O161" s="210"/>
      <c r="P161" s="211">
        <f>SUM(P162:P179)</f>
        <v>0</v>
      </c>
      <c r="Q161" s="210"/>
      <c r="R161" s="211">
        <f>SUM(R162:R179)</f>
        <v>0</v>
      </c>
      <c r="S161" s="210"/>
      <c r="T161" s="212">
        <f>SUM(T162:T179)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3" t="s">
        <v>87</v>
      </c>
      <c r="AT161" s="214" t="s">
        <v>79</v>
      </c>
      <c r="AU161" s="214" t="s">
        <v>87</v>
      </c>
      <c r="AY161" s="213" t="s">
        <v>120</v>
      </c>
      <c r="BK161" s="215">
        <f>SUM(BK162:BK179)</f>
        <v>0</v>
      </c>
    </row>
    <row r="162" s="2" customFormat="1" ht="24.15" customHeight="1">
      <c r="A162" s="38"/>
      <c r="B162" s="39"/>
      <c r="C162" s="218" t="s">
        <v>170</v>
      </c>
      <c r="D162" s="218" t="s">
        <v>122</v>
      </c>
      <c r="E162" s="219" t="s">
        <v>171</v>
      </c>
      <c r="F162" s="220" t="s">
        <v>172</v>
      </c>
      <c r="G162" s="221" t="s">
        <v>155</v>
      </c>
      <c r="H162" s="222">
        <v>717.70000000000005</v>
      </c>
      <c r="I162" s="223"/>
      <c r="J162" s="222">
        <f>ROUND(I162*H162,2)</f>
        <v>0</v>
      </c>
      <c r="K162" s="220" t="s">
        <v>126</v>
      </c>
      <c r="L162" s="44"/>
      <c r="M162" s="224" t="s">
        <v>1</v>
      </c>
      <c r="N162" s="225" t="s">
        <v>45</v>
      </c>
      <c r="O162" s="91"/>
      <c r="P162" s="226">
        <f>O162*H162</f>
        <v>0</v>
      </c>
      <c r="Q162" s="226">
        <v>0</v>
      </c>
      <c r="R162" s="226">
        <f>Q162*H162</f>
        <v>0</v>
      </c>
      <c r="S162" s="226">
        <v>0</v>
      </c>
      <c r="T162" s="22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8" t="s">
        <v>127</v>
      </c>
      <c r="AT162" s="228" t="s">
        <v>122</v>
      </c>
      <c r="AU162" s="228" t="s">
        <v>89</v>
      </c>
      <c r="AY162" s="17" t="s">
        <v>120</v>
      </c>
      <c r="BE162" s="229">
        <f>IF(N162="základní",J162,0)</f>
        <v>0</v>
      </c>
      <c r="BF162" s="229">
        <f>IF(N162="snížená",J162,0)</f>
        <v>0</v>
      </c>
      <c r="BG162" s="229">
        <f>IF(N162="zákl. přenesená",J162,0)</f>
        <v>0</v>
      </c>
      <c r="BH162" s="229">
        <f>IF(N162="sníž. přenesená",J162,0)</f>
        <v>0</v>
      </c>
      <c r="BI162" s="229">
        <f>IF(N162="nulová",J162,0)</f>
        <v>0</v>
      </c>
      <c r="BJ162" s="17" t="s">
        <v>87</v>
      </c>
      <c r="BK162" s="229">
        <f>ROUND(I162*H162,2)</f>
        <v>0</v>
      </c>
      <c r="BL162" s="17" t="s">
        <v>127</v>
      </c>
      <c r="BM162" s="228" t="s">
        <v>173</v>
      </c>
    </row>
    <row r="163" s="2" customFormat="1">
      <c r="A163" s="38"/>
      <c r="B163" s="39"/>
      <c r="C163" s="40"/>
      <c r="D163" s="230" t="s">
        <v>129</v>
      </c>
      <c r="E163" s="40"/>
      <c r="F163" s="231" t="s">
        <v>172</v>
      </c>
      <c r="G163" s="40"/>
      <c r="H163" s="40"/>
      <c r="I163" s="232"/>
      <c r="J163" s="40"/>
      <c r="K163" s="40"/>
      <c r="L163" s="44"/>
      <c r="M163" s="233"/>
      <c r="N163" s="234"/>
      <c r="O163" s="91"/>
      <c r="P163" s="91"/>
      <c r="Q163" s="91"/>
      <c r="R163" s="91"/>
      <c r="S163" s="91"/>
      <c r="T163" s="92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129</v>
      </c>
      <c r="AU163" s="17" t="s">
        <v>89</v>
      </c>
    </row>
    <row r="164" s="2" customFormat="1">
      <c r="A164" s="38"/>
      <c r="B164" s="39"/>
      <c r="C164" s="40"/>
      <c r="D164" s="230" t="s">
        <v>130</v>
      </c>
      <c r="E164" s="40"/>
      <c r="F164" s="235" t="s">
        <v>174</v>
      </c>
      <c r="G164" s="40"/>
      <c r="H164" s="40"/>
      <c r="I164" s="232"/>
      <c r="J164" s="40"/>
      <c r="K164" s="40"/>
      <c r="L164" s="44"/>
      <c r="M164" s="233"/>
      <c r="N164" s="234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130</v>
      </c>
      <c r="AU164" s="17" t="s">
        <v>89</v>
      </c>
    </row>
    <row r="165" s="13" customFormat="1">
      <c r="A165" s="13"/>
      <c r="B165" s="236"/>
      <c r="C165" s="237"/>
      <c r="D165" s="230" t="s">
        <v>132</v>
      </c>
      <c r="E165" s="238" t="s">
        <v>1</v>
      </c>
      <c r="F165" s="239" t="s">
        <v>175</v>
      </c>
      <c r="G165" s="237"/>
      <c r="H165" s="238" t="s">
        <v>1</v>
      </c>
      <c r="I165" s="240"/>
      <c r="J165" s="237"/>
      <c r="K165" s="237"/>
      <c r="L165" s="241"/>
      <c r="M165" s="242"/>
      <c r="N165" s="243"/>
      <c r="O165" s="243"/>
      <c r="P165" s="243"/>
      <c r="Q165" s="243"/>
      <c r="R165" s="243"/>
      <c r="S165" s="243"/>
      <c r="T165" s="244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5" t="s">
        <v>132</v>
      </c>
      <c r="AU165" s="245" t="s">
        <v>89</v>
      </c>
      <c r="AV165" s="13" t="s">
        <v>87</v>
      </c>
      <c r="AW165" s="13" t="s">
        <v>35</v>
      </c>
      <c r="AX165" s="13" t="s">
        <v>80</v>
      </c>
      <c r="AY165" s="245" t="s">
        <v>120</v>
      </c>
    </row>
    <row r="166" s="13" customFormat="1">
      <c r="A166" s="13"/>
      <c r="B166" s="236"/>
      <c r="C166" s="237"/>
      <c r="D166" s="230" t="s">
        <v>132</v>
      </c>
      <c r="E166" s="238" t="s">
        <v>1</v>
      </c>
      <c r="F166" s="239" t="s">
        <v>159</v>
      </c>
      <c r="G166" s="237"/>
      <c r="H166" s="238" t="s">
        <v>1</v>
      </c>
      <c r="I166" s="240"/>
      <c r="J166" s="237"/>
      <c r="K166" s="237"/>
      <c r="L166" s="241"/>
      <c r="M166" s="242"/>
      <c r="N166" s="243"/>
      <c r="O166" s="243"/>
      <c r="P166" s="243"/>
      <c r="Q166" s="243"/>
      <c r="R166" s="243"/>
      <c r="S166" s="243"/>
      <c r="T166" s="24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5" t="s">
        <v>132</v>
      </c>
      <c r="AU166" s="245" t="s">
        <v>89</v>
      </c>
      <c r="AV166" s="13" t="s">
        <v>87</v>
      </c>
      <c r="AW166" s="13" t="s">
        <v>35</v>
      </c>
      <c r="AX166" s="13" t="s">
        <v>80</v>
      </c>
      <c r="AY166" s="245" t="s">
        <v>120</v>
      </c>
    </row>
    <row r="167" s="14" customFormat="1">
      <c r="A167" s="14"/>
      <c r="B167" s="246"/>
      <c r="C167" s="247"/>
      <c r="D167" s="230" t="s">
        <v>132</v>
      </c>
      <c r="E167" s="248" t="s">
        <v>1</v>
      </c>
      <c r="F167" s="249" t="s">
        <v>160</v>
      </c>
      <c r="G167" s="247"/>
      <c r="H167" s="250">
        <v>717.70000000000005</v>
      </c>
      <c r="I167" s="251"/>
      <c r="J167" s="247"/>
      <c r="K167" s="247"/>
      <c r="L167" s="252"/>
      <c r="M167" s="253"/>
      <c r="N167" s="254"/>
      <c r="O167" s="254"/>
      <c r="P167" s="254"/>
      <c r="Q167" s="254"/>
      <c r="R167" s="254"/>
      <c r="S167" s="254"/>
      <c r="T167" s="255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6" t="s">
        <v>132</v>
      </c>
      <c r="AU167" s="256" t="s">
        <v>89</v>
      </c>
      <c r="AV167" s="14" t="s">
        <v>89</v>
      </c>
      <c r="AW167" s="14" t="s">
        <v>35</v>
      </c>
      <c r="AX167" s="14" t="s">
        <v>80</v>
      </c>
      <c r="AY167" s="256" t="s">
        <v>120</v>
      </c>
    </row>
    <row r="168" s="15" customFormat="1">
      <c r="A168" s="15"/>
      <c r="B168" s="257"/>
      <c r="C168" s="258"/>
      <c r="D168" s="230" t="s">
        <v>132</v>
      </c>
      <c r="E168" s="259" t="s">
        <v>1</v>
      </c>
      <c r="F168" s="260" t="s">
        <v>136</v>
      </c>
      <c r="G168" s="258"/>
      <c r="H168" s="261">
        <v>717.70000000000005</v>
      </c>
      <c r="I168" s="262"/>
      <c r="J168" s="258"/>
      <c r="K168" s="258"/>
      <c r="L168" s="263"/>
      <c r="M168" s="264"/>
      <c r="N168" s="265"/>
      <c r="O168" s="265"/>
      <c r="P168" s="265"/>
      <c r="Q168" s="265"/>
      <c r="R168" s="265"/>
      <c r="S168" s="265"/>
      <c r="T168" s="266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67" t="s">
        <v>132</v>
      </c>
      <c r="AU168" s="267" t="s">
        <v>89</v>
      </c>
      <c r="AV168" s="15" t="s">
        <v>127</v>
      </c>
      <c r="AW168" s="15" t="s">
        <v>35</v>
      </c>
      <c r="AX168" s="15" t="s">
        <v>87</v>
      </c>
      <c r="AY168" s="267" t="s">
        <v>120</v>
      </c>
    </row>
    <row r="169" s="2" customFormat="1" ht="24.15" customHeight="1">
      <c r="A169" s="38"/>
      <c r="B169" s="39"/>
      <c r="C169" s="218" t="s">
        <v>168</v>
      </c>
      <c r="D169" s="218" t="s">
        <v>122</v>
      </c>
      <c r="E169" s="219" t="s">
        <v>176</v>
      </c>
      <c r="F169" s="220" t="s">
        <v>177</v>
      </c>
      <c r="G169" s="221" t="s">
        <v>155</v>
      </c>
      <c r="H169" s="222">
        <v>11.800000000000001</v>
      </c>
      <c r="I169" s="223"/>
      <c r="J169" s="222">
        <f>ROUND(I169*H169,2)</f>
        <v>0</v>
      </c>
      <c r="K169" s="220" t="s">
        <v>126</v>
      </c>
      <c r="L169" s="44"/>
      <c r="M169" s="224" t="s">
        <v>1</v>
      </c>
      <c r="N169" s="225" t="s">
        <v>45</v>
      </c>
      <c r="O169" s="91"/>
      <c r="P169" s="226">
        <f>O169*H169</f>
        <v>0</v>
      </c>
      <c r="Q169" s="226">
        <v>0</v>
      </c>
      <c r="R169" s="226">
        <f>Q169*H169</f>
        <v>0</v>
      </c>
      <c r="S169" s="226">
        <v>0</v>
      </c>
      <c r="T169" s="22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8" t="s">
        <v>127</v>
      </c>
      <c r="AT169" s="228" t="s">
        <v>122</v>
      </c>
      <c r="AU169" s="228" t="s">
        <v>89</v>
      </c>
      <c r="AY169" s="17" t="s">
        <v>120</v>
      </c>
      <c r="BE169" s="229">
        <f>IF(N169="základní",J169,0)</f>
        <v>0</v>
      </c>
      <c r="BF169" s="229">
        <f>IF(N169="snížená",J169,0)</f>
        <v>0</v>
      </c>
      <c r="BG169" s="229">
        <f>IF(N169="zákl. přenesená",J169,0)</f>
        <v>0</v>
      </c>
      <c r="BH169" s="229">
        <f>IF(N169="sníž. přenesená",J169,0)</f>
        <v>0</v>
      </c>
      <c r="BI169" s="229">
        <f>IF(N169="nulová",J169,0)</f>
        <v>0</v>
      </c>
      <c r="BJ169" s="17" t="s">
        <v>87</v>
      </c>
      <c r="BK169" s="229">
        <f>ROUND(I169*H169,2)</f>
        <v>0</v>
      </c>
      <c r="BL169" s="17" t="s">
        <v>127</v>
      </c>
      <c r="BM169" s="228" t="s">
        <v>178</v>
      </c>
    </row>
    <row r="170" s="2" customFormat="1">
      <c r="A170" s="38"/>
      <c r="B170" s="39"/>
      <c r="C170" s="40"/>
      <c r="D170" s="230" t="s">
        <v>129</v>
      </c>
      <c r="E170" s="40"/>
      <c r="F170" s="231" t="s">
        <v>177</v>
      </c>
      <c r="G170" s="40"/>
      <c r="H170" s="40"/>
      <c r="I170" s="232"/>
      <c r="J170" s="40"/>
      <c r="K170" s="40"/>
      <c r="L170" s="44"/>
      <c r="M170" s="233"/>
      <c r="N170" s="234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129</v>
      </c>
      <c r="AU170" s="17" t="s">
        <v>89</v>
      </c>
    </row>
    <row r="171" s="2" customFormat="1">
      <c r="A171" s="38"/>
      <c r="B171" s="39"/>
      <c r="C171" s="40"/>
      <c r="D171" s="230" t="s">
        <v>130</v>
      </c>
      <c r="E171" s="40"/>
      <c r="F171" s="235" t="s">
        <v>179</v>
      </c>
      <c r="G171" s="40"/>
      <c r="H171" s="40"/>
      <c r="I171" s="232"/>
      <c r="J171" s="40"/>
      <c r="K171" s="40"/>
      <c r="L171" s="44"/>
      <c r="M171" s="233"/>
      <c r="N171" s="234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130</v>
      </c>
      <c r="AU171" s="17" t="s">
        <v>89</v>
      </c>
    </row>
    <row r="172" s="13" customFormat="1">
      <c r="A172" s="13"/>
      <c r="B172" s="236"/>
      <c r="C172" s="237"/>
      <c r="D172" s="230" t="s">
        <v>132</v>
      </c>
      <c r="E172" s="238" t="s">
        <v>1</v>
      </c>
      <c r="F172" s="239" t="s">
        <v>180</v>
      </c>
      <c r="G172" s="237"/>
      <c r="H172" s="238" t="s">
        <v>1</v>
      </c>
      <c r="I172" s="240"/>
      <c r="J172" s="237"/>
      <c r="K172" s="237"/>
      <c r="L172" s="241"/>
      <c r="M172" s="242"/>
      <c r="N172" s="243"/>
      <c r="O172" s="243"/>
      <c r="P172" s="243"/>
      <c r="Q172" s="243"/>
      <c r="R172" s="243"/>
      <c r="S172" s="243"/>
      <c r="T172" s="24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5" t="s">
        <v>132</v>
      </c>
      <c r="AU172" s="245" t="s">
        <v>89</v>
      </c>
      <c r="AV172" s="13" t="s">
        <v>87</v>
      </c>
      <c r="AW172" s="13" t="s">
        <v>35</v>
      </c>
      <c r="AX172" s="13" t="s">
        <v>80</v>
      </c>
      <c r="AY172" s="245" t="s">
        <v>120</v>
      </c>
    </row>
    <row r="173" s="13" customFormat="1">
      <c r="A173" s="13"/>
      <c r="B173" s="236"/>
      <c r="C173" s="237"/>
      <c r="D173" s="230" t="s">
        <v>132</v>
      </c>
      <c r="E173" s="238" t="s">
        <v>1</v>
      </c>
      <c r="F173" s="239" t="s">
        <v>181</v>
      </c>
      <c r="G173" s="237"/>
      <c r="H173" s="238" t="s">
        <v>1</v>
      </c>
      <c r="I173" s="240"/>
      <c r="J173" s="237"/>
      <c r="K173" s="237"/>
      <c r="L173" s="241"/>
      <c r="M173" s="242"/>
      <c r="N173" s="243"/>
      <c r="O173" s="243"/>
      <c r="P173" s="243"/>
      <c r="Q173" s="243"/>
      <c r="R173" s="243"/>
      <c r="S173" s="243"/>
      <c r="T173" s="24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5" t="s">
        <v>132</v>
      </c>
      <c r="AU173" s="245" t="s">
        <v>89</v>
      </c>
      <c r="AV173" s="13" t="s">
        <v>87</v>
      </c>
      <c r="AW173" s="13" t="s">
        <v>35</v>
      </c>
      <c r="AX173" s="13" t="s">
        <v>80</v>
      </c>
      <c r="AY173" s="245" t="s">
        <v>120</v>
      </c>
    </row>
    <row r="174" s="14" customFormat="1">
      <c r="A174" s="14"/>
      <c r="B174" s="246"/>
      <c r="C174" s="247"/>
      <c r="D174" s="230" t="s">
        <v>132</v>
      </c>
      <c r="E174" s="248" t="s">
        <v>1</v>
      </c>
      <c r="F174" s="249" t="s">
        <v>182</v>
      </c>
      <c r="G174" s="247"/>
      <c r="H174" s="250">
        <v>2.2999999999999998</v>
      </c>
      <c r="I174" s="251"/>
      <c r="J174" s="247"/>
      <c r="K174" s="247"/>
      <c r="L174" s="252"/>
      <c r="M174" s="253"/>
      <c r="N174" s="254"/>
      <c r="O174" s="254"/>
      <c r="P174" s="254"/>
      <c r="Q174" s="254"/>
      <c r="R174" s="254"/>
      <c r="S174" s="254"/>
      <c r="T174" s="255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6" t="s">
        <v>132</v>
      </c>
      <c r="AU174" s="256" t="s">
        <v>89</v>
      </c>
      <c r="AV174" s="14" t="s">
        <v>89</v>
      </c>
      <c r="AW174" s="14" t="s">
        <v>35</v>
      </c>
      <c r="AX174" s="14" t="s">
        <v>80</v>
      </c>
      <c r="AY174" s="256" t="s">
        <v>120</v>
      </c>
    </row>
    <row r="175" s="13" customFormat="1">
      <c r="A175" s="13"/>
      <c r="B175" s="236"/>
      <c r="C175" s="237"/>
      <c r="D175" s="230" t="s">
        <v>132</v>
      </c>
      <c r="E175" s="238" t="s">
        <v>1</v>
      </c>
      <c r="F175" s="239" t="s">
        <v>183</v>
      </c>
      <c r="G175" s="237"/>
      <c r="H175" s="238" t="s">
        <v>1</v>
      </c>
      <c r="I175" s="240"/>
      <c r="J175" s="237"/>
      <c r="K175" s="237"/>
      <c r="L175" s="241"/>
      <c r="M175" s="242"/>
      <c r="N175" s="243"/>
      <c r="O175" s="243"/>
      <c r="P175" s="243"/>
      <c r="Q175" s="243"/>
      <c r="R175" s="243"/>
      <c r="S175" s="243"/>
      <c r="T175" s="24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5" t="s">
        <v>132</v>
      </c>
      <c r="AU175" s="245" t="s">
        <v>89</v>
      </c>
      <c r="AV175" s="13" t="s">
        <v>87</v>
      </c>
      <c r="AW175" s="13" t="s">
        <v>35</v>
      </c>
      <c r="AX175" s="13" t="s">
        <v>80</v>
      </c>
      <c r="AY175" s="245" t="s">
        <v>120</v>
      </c>
    </row>
    <row r="176" s="14" customFormat="1">
      <c r="A176" s="14"/>
      <c r="B176" s="246"/>
      <c r="C176" s="247"/>
      <c r="D176" s="230" t="s">
        <v>132</v>
      </c>
      <c r="E176" s="248" t="s">
        <v>1</v>
      </c>
      <c r="F176" s="249" t="s">
        <v>184</v>
      </c>
      <c r="G176" s="247"/>
      <c r="H176" s="250">
        <v>3.5</v>
      </c>
      <c r="I176" s="251"/>
      <c r="J176" s="247"/>
      <c r="K176" s="247"/>
      <c r="L176" s="252"/>
      <c r="M176" s="253"/>
      <c r="N176" s="254"/>
      <c r="O176" s="254"/>
      <c r="P176" s="254"/>
      <c r="Q176" s="254"/>
      <c r="R176" s="254"/>
      <c r="S176" s="254"/>
      <c r="T176" s="255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6" t="s">
        <v>132</v>
      </c>
      <c r="AU176" s="256" t="s">
        <v>89</v>
      </c>
      <c r="AV176" s="14" t="s">
        <v>89</v>
      </c>
      <c r="AW176" s="14" t="s">
        <v>35</v>
      </c>
      <c r="AX176" s="14" t="s">
        <v>80</v>
      </c>
      <c r="AY176" s="256" t="s">
        <v>120</v>
      </c>
    </row>
    <row r="177" s="13" customFormat="1">
      <c r="A177" s="13"/>
      <c r="B177" s="236"/>
      <c r="C177" s="237"/>
      <c r="D177" s="230" t="s">
        <v>132</v>
      </c>
      <c r="E177" s="238" t="s">
        <v>1</v>
      </c>
      <c r="F177" s="239" t="s">
        <v>185</v>
      </c>
      <c r="G177" s="237"/>
      <c r="H177" s="238" t="s">
        <v>1</v>
      </c>
      <c r="I177" s="240"/>
      <c r="J177" s="237"/>
      <c r="K177" s="237"/>
      <c r="L177" s="241"/>
      <c r="M177" s="242"/>
      <c r="N177" s="243"/>
      <c r="O177" s="243"/>
      <c r="P177" s="243"/>
      <c r="Q177" s="243"/>
      <c r="R177" s="243"/>
      <c r="S177" s="243"/>
      <c r="T177" s="24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5" t="s">
        <v>132</v>
      </c>
      <c r="AU177" s="245" t="s">
        <v>89</v>
      </c>
      <c r="AV177" s="13" t="s">
        <v>87</v>
      </c>
      <c r="AW177" s="13" t="s">
        <v>35</v>
      </c>
      <c r="AX177" s="13" t="s">
        <v>80</v>
      </c>
      <c r="AY177" s="245" t="s">
        <v>120</v>
      </c>
    </row>
    <row r="178" s="14" customFormat="1">
      <c r="A178" s="14"/>
      <c r="B178" s="246"/>
      <c r="C178" s="247"/>
      <c r="D178" s="230" t="s">
        <v>132</v>
      </c>
      <c r="E178" s="248" t="s">
        <v>1</v>
      </c>
      <c r="F178" s="249" t="s">
        <v>186</v>
      </c>
      <c r="G178" s="247"/>
      <c r="H178" s="250">
        <v>6</v>
      </c>
      <c r="I178" s="251"/>
      <c r="J178" s="247"/>
      <c r="K178" s="247"/>
      <c r="L178" s="252"/>
      <c r="M178" s="253"/>
      <c r="N178" s="254"/>
      <c r="O178" s="254"/>
      <c r="P178" s="254"/>
      <c r="Q178" s="254"/>
      <c r="R178" s="254"/>
      <c r="S178" s="254"/>
      <c r="T178" s="255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6" t="s">
        <v>132</v>
      </c>
      <c r="AU178" s="256" t="s">
        <v>89</v>
      </c>
      <c r="AV178" s="14" t="s">
        <v>89</v>
      </c>
      <c r="AW178" s="14" t="s">
        <v>35</v>
      </c>
      <c r="AX178" s="14" t="s">
        <v>80</v>
      </c>
      <c r="AY178" s="256" t="s">
        <v>120</v>
      </c>
    </row>
    <row r="179" s="15" customFormat="1">
      <c r="A179" s="15"/>
      <c r="B179" s="257"/>
      <c r="C179" s="258"/>
      <c r="D179" s="230" t="s">
        <v>132</v>
      </c>
      <c r="E179" s="259" t="s">
        <v>1</v>
      </c>
      <c r="F179" s="260" t="s">
        <v>136</v>
      </c>
      <c r="G179" s="258"/>
      <c r="H179" s="261">
        <v>11.800000000000001</v>
      </c>
      <c r="I179" s="262"/>
      <c r="J179" s="258"/>
      <c r="K179" s="258"/>
      <c r="L179" s="263"/>
      <c r="M179" s="264"/>
      <c r="N179" s="265"/>
      <c r="O179" s="265"/>
      <c r="P179" s="265"/>
      <c r="Q179" s="265"/>
      <c r="R179" s="265"/>
      <c r="S179" s="265"/>
      <c r="T179" s="266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67" t="s">
        <v>132</v>
      </c>
      <c r="AU179" s="267" t="s">
        <v>89</v>
      </c>
      <c r="AV179" s="15" t="s">
        <v>127</v>
      </c>
      <c r="AW179" s="15" t="s">
        <v>35</v>
      </c>
      <c r="AX179" s="15" t="s">
        <v>87</v>
      </c>
      <c r="AY179" s="267" t="s">
        <v>120</v>
      </c>
    </row>
    <row r="180" s="12" customFormat="1" ht="22.8" customHeight="1">
      <c r="A180" s="12"/>
      <c r="B180" s="202"/>
      <c r="C180" s="203"/>
      <c r="D180" s="204" t="s">
        <v>79</v>
      </c>
      <c r="E180" s="216" t="s">
        <v>152</v>
      </c>
      <c r="F180" s="216" t="s">
        <v>187</v>
      </c>
      <c r="G180" s="203"/>
      <c r="H180" s="203"/>
      <c r="I180" s="206"/>
      <c r="J180" s="217">
        <f>BK180</f>
        <v>0</v>
      </c>
      <c r="K180" s="203"/>
      <c r="L180" s="208"/>
      <c r="M180" s="209"/>
      <c r="N180" s="210"/>
      <c r="O180" s="210"/>
      <c r="P180" s="211">
        <f>SUM(P181:P199)</f>
        <v>0</v>
      </c>
      <c r="Q180" s="210"/>
      <c r="R180" s="211">
        <f>SUM(R181:R199)</f>
        <v>0</v>
      </c>
      <c r="S180" s="210"/>
      <c r="T180" s="212">
        <f>SUM(T181:T199)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3" t="s">
        <v>87</v>
      </c>
      <c r="AT180" s="214" t="s">
        <v>79</v>
      </c>
      <c r="AU180" s="214" t="s">
        <v>87</v>
      </c>
      <c r="AY180" s="213" t="s">
        <v>120</v>
      </c>
      <c r="BK180" s="215">
        <f>SUM(BK181:BK199)</f>
        <v>0</v>
      </c>
    </row>
    <row r="181" s="2" customFormat="1" ht="24.15" customHeight="1">
      <c r="A181" s="38"/>
      <c r="B181" s="39"/>
      <c r="C181" s="218" t="s">
        <v>186</v>
      </c>
      <c r="D181" s="218" t="s">
        <v>122</v>
      </c>
      <c r="E181" s="219" t="s">
        <v>188</v>
      </c>
      <c r="F181" s="220" t="s">
        <v>189</v>
      </c>
      <c r="G181" s="221" t="s">
        <v>147</v>
      </c>
      <c r="H181" s="222">
        <v>8</v>
      </c>
      <c r="I181" s="223"/>
      <c r="J181" s="222">
        <f>ROUND(I181*H181,2)</f>
        <v>0</v>
      </c>
      <c r="K181" s="220" t="s">
        <v>126</v>
      </c>
      <c r="L181" s="44"/>
      <c r="M181" s="224" t="s">
        <v>1</v>
      </c>
      <c r="N181" s="225" t="s">
        <v>45</v>
      </c>
      <c r="O181" s="91"/>
      <c r="P181" s="226">
        <f>O181*H181</f>
        <v>0</v>
      </c>
      <c r="Q181" s="226">
        <v>0</v>
      </c>
      <c r="R181" s="226">
        <f>Q181*H181</f>
        <v>0</v>
      </c>
      <c r="S181" s="226">
        <v>0</v>
      </c>
      <c r="T181" s="227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8" t="s">
        <v>127</v>
      </c>
      <c r="AT181" s="228" t="s">
        <v>122</v>
      </c>
      <c r="AU181" s="228" t="s">
        <v>89</v>
      </c>
      <c r="AY181" s="17" t="s">
        <v>120</v>
      </c>
      <c r="BE181" s="229">
        <f>IF(N181="základní",J181,0)</f>
        <v>0</v>
      </c>
      <c r="BF181" s="229">
        <f>IF(N181="snížená",J181,0)</f>
        <v>0</v>
      </c>
      <c r="BG181" s="229">
        <f>IF(N181="zákl. přenesená",J181,0)</f>
        <v>0</v>
      </c>
      <c r="BH181" s="229">
        <f>IF(N181="sníž. přenesená",J181,0)</f>
        <v>0</v>
      </c>
      <c r="BI181" s="229">
        <f>IF(N181="nulová",J181,0)</f>
        <v>0</v>
      </c>
      <c r="BJ181" s="17" t="s">
        <v>87</v>
      </c>
      <c r="BK181" s="229">
        <f>ROUND(I181*H181,2)</f>
        <v>0</v>
      </c>
      <c r="BL181" s="17" t="s">
        <v>127</v>
      </c>
      <c r="BM181" s="228" t="s">
        <v>190</v>
      </c>
    </row>
    <row r="182" s="2" customFormat="1">
      <c r="A182" s="38"/>
      <c r="B182" s="39"/>
      <c r="C182" s="40"/>
      <c r="D182" s="230" t="s">
        <v>129</v>
      </c>
      <c r="E182" s="40"/>
      <c r="F182" s="231" t="s">
        <v>189</v>
      </c>
      <c r="G182" s="40"/>
      <c r="H182" s="40"/>
      <c r="I182" s="232"/>
      <c r="J182" s="40"/>
      <c r="K182" s="40"/>
      <c r="L182" s="44"/>
      <c r="M182" s="233"/>
      <c r="N182" s="234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129</v>
      </c>
      <c r="AU182" s="17" t="s">
        <v>89</v>
      </c>
    </row>
    <row r="183" s="2" customFormat="1">
      <c r="A183" s="38"/>
      <c r="B183" s="39"/>
      <c r="C183" s="40"/>
      <c r="D183" s="230" t="s">
        <v>130</v>
      </c>
      <c r="E183" s="40"/>
      <c r="F183" s="235" t="s">
        <v>191</v>
      </c>
      <c r="G183" s="40"/>
      <c r="H183" s="40"/>
      <c r="I183" s="232"/>
      <c r="J183" s="40"/>
      <c r="K183" s="40"/>
      <c r="L183" s="44"/>
      <c r="M183" s="233"/>
      <c r="N183" s="234"/>
      <c r="O183" s="91"/>
      <c r="P183" s="91"/>
      <c r="Q183" s="91"/>
      <c r="R183" s="91"/>
      <c r="S183" s="91"/>
      <c r="T183" s="92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130</v>
      </c>
      <c r="AU183" s="17" t="s">
        <v>89</v>
      </c>
    </row>
    <row r="184" s="13" customFormat="1">
      <c r="A184" s="13"/>
      <c r="B184" s="236"/>
      <c r="C184" s="237"/>
      <c r="D184" s="230" t="s">
        <v>132</v>
      </c>
      <c r="E184" s="238" t="s">
        <v>1</v>
      </c>
      <c r="F184" s="239" t="s">
        <v>192</v>
      </c>
      <c r="G184" s="237"/>
      <c r="H184" s="238" t="s">
        <v>1</v>
      </c>
      <c r="I184" s="240"/>
      <c r="J184" s="237"/>
      <c r="K184" s="237"/>
      <c r="L184" s="241"/>
      <c r="M184" s="242"/>
      <c r="N184" s="243"/>
      <c r="O184" s="243"/>
      <c r="P184" s="243"/>
      <c r="Q184" s="243"/>
      <c r="R184" s="243"/>
      <c r="S184" s="243"/>
      <c r="T184" s="24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5" t="s">
        <v>132</v>
      </c>
      <c r="AU184" s="245" t="s">
        <v>89</v>
      </c>
      <c r="AV184" s="13" t="s">
        <v>87</v>
      </c>
      <c r="AW184" s="13" t="s">
        <v>35</v>
      </c>
      <c r="AX184" s="13" t="s">
        <v>80</v>
      </c>
      <c r="AY184" s="245" t="s">
        <v>120</v>
      </c>
    </row>
    <row r="185" s="13" customFormat="1">
      <c r="A185" s="13"/>
      <c r="B185" s="236"/>
      <c r="C185" s="237"/>
      <c r="D185" s="230" t="s">
        <v>132</v>
      </c>
      <c r="E185" s="238" t="s">
        <v>1</v>
      </c>
      <c r="F185" s="239" t="s">
        <v>193</v>
      </c>
      <c r="G185" s="237"/>
      <c r="H185" s="238" t="s">
        <v>1</v>
      </c>
      <c r="I185" s="240"/>
      <c r="J185" s="237"/>
      <c r="K185" s="237"/>
      <c r="L185" s="241"/>
      <c r="M185" s="242"/>
      <c r="N185" s="243"/>
      <c r="O185" s="243"/>
      <c r="P185" s="243"/>
      <c r="Q185" s="243"/>
      <c r="R185" s="243"/>
      <c r="S185" s="243"/>
      <c r="T185" s="24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5" t="s">
        <v>132</v>
      </c>
      <c r="AU185" s="245" t="s">
        <v>89</v>
      </c>
      <c r="AV185" s="13" t="s">
        <v>87</v>
      </c>
      <c r="AW185" s="13" t="s">
        <v>35</v>
      </c>
      <c r="AX185" s="13" t="s">
        <v>80</v>
      </c>
      <c r="AY185" s="245" t="s">
        <v>120</v>
      </c>
    </row>
    <row r="186" s="14" customFormat="1">
      <c r="A186" s="14"/>
      <c r="B186" s="246"/>
      <c r="C186" s="247"/>
      <c r="D186" s="230" t="s">
        <v>132</v>
      </c>
      <c r="E186" s="248" t="s">
        <v>1</v>
      </c>
      <c r="F186" s="249" t="s">
        <v>150</v>
      </c>
      <c r="G186" s="247"/>
      <c r="H186" s="250">
        <v>8</v>
      </c>
      <c r="I186" s="251"/>
      <c r="J186" s="247"/>
      <c r="K186" s="247"/>
      <c r="L186" s="252"/>
      <c r="M186" s="253"/>
      <c r="N186" s="254"/>
      <c r="O186" s="254"/>
      <c r="P186" s="254"/>
      <c r="Q186" s="254"/>
      <c r="R186" s="254"/>
      <c r="S186" s="254"/>
      <c r="T186" s="255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6" t="s">
        <v>132</v>
      </c>
      <c r="AU186" s="256" t="s">
        <v>89</v>
      </c>
      <c r="AV186" s="14" t="s">
        <v>89</v>
      </c>
      <c r="AW186" s="14" t="s">
        <v>35</v>
      </c>
      <c r="AX186" s="14" t="s">
        <v>80</v>
      </c>
      <c r="AY186" s="256" t="s">
        <v>120</v>
      </c>
    </row>
    <row r="187" s="15" customFormat="1">
      <c r="A187" s="15"/>
      <c r="B187" s="257"/>
      <c r="C187" s="258"/>
      <c r="D187" s="230" t="s">
        <v>132</v>
      </c>
      <c r="E187" s="259" t="s">
        <v>1</v>
      </c>
      <c r="F187" s="260" t="s">
        <v>136</v>
      </c>
      <c r="G187" s="258"/>
      <c r="H187" s="261">
        <v>8</v>
      </c>
      <c r="I187" s="262"/>
      <c r="J187" s="258"/>
      <c r="K187" s="258"/>
      <c r="L187" s="263"/>
      <c r="M187" s="264"/>
      <c r="N187" s="265"/>
      <c r="O187" s="265"/>
      <c r="P187" s="265"/>
      <c r="Q187" s="265"/>
      <c r="R187" s="265"/>
      <c r="S187" s="265"/>
      <c r="T187" s="266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67" t="s">
        <v>132</v>
      </c>
      <c r="AU187" s="267" t="s">
        <v>89</v>
      </c>
      <c r="AV187" s="15" t="s">
        <v>127</v>
      </c>
      <c r="AW187" s="15" t="s">
        <v>35</v>
      </c>
      <c r="AX187" s="15" t="s">
        <v>87</v>
      </c>
      <c r="AY187" s="267" t="s">
        <v>120</v>
      </c>
    </row>
    <row r="188" s="2" customFormat="1" ht="24.15" customHeight="1">
      <c r="A188" s="38"/>
      <c r="B188" s="39"/>
      <c r="C188" s="218" t="s">
        <v>194</v>
      </c>
      <c r="D188" s="218" t="s">
        <v>122</v>
      </c>
      <c r="E188" s="219" t="s">
        <v>188</v>
      </c>
      <c r="F188" s="220" t="s">
        <v>189</v>
      </c>
      <c r="G188" s="221" t="s">
        <v>147</v>
      </c>
      <c r="H188" s="222">
        <v>3</v>
      </c>
      <c r="I188" s="223"/>
      <c r="J188" s="222">
        <f>ROUND(I188*H188,2)</f>
        <v>0</v>
      </c>
      <c r="K188" s="220" t="s">
        <v>126</v>
      </c>
      <c r="L188" s="44"/>
      <c r="M188" s="224" t="s">
        <v>1</v>
      </c>
      <c r="N188" s="225" t="s">
        <v>45</v>
      </c>
      <c r="O188" s="91"/>
      <c r="P188" s="226">
        <f>O188*H188</f>
        <v>0</v>
      </c>
      <c r="Q188" s="226">
        <v>0</v>
      </c>
      <c r="R188" s="226">
        <f>Q188*H188</f>
        <v>0</v>
      </c>
      <c r="S188" s="226">
        <v>0</v>
      </c>
      <c r="T188" s="227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8" t="s">
        <v>127</v>
      </c>
      <c r="AT188" s="228" t="s">
        <v>122</v>
      </c>
      <c r="AU188" s="228" t="s">
        <v>89</v>
      </c>
      <c r="AY188" s="17" t="s">
        <v>120</v>
      </c>
      <c r="BE188" s="229">
        <f>IF(N188="základní",J188,0)</f>
        <v>0</v>
      </c>
      <c r="BF188" s="229">
        <f>IF(N188="snížená",J188,0)</f>
        <v>0</v>
      </c>
      <c r="BG188" s="229">
        <f>IF(N188="zákl. přenesená",J188,0)</f>
        <v>0</v>
      </c>
      <c r="BH188" s="229">
        <f>IF(N188="sníž. přenesená",J188,0)</f>
        <v>0</v>
      </c>
      <c r="BI188" s="229">
        <f>IF(N188="nulová",J188,0)</f>
        <v>0</v>
      </c>
      <c r="BJ188" s="17" t="s">
        <v>87</v>
      </c>
      <c r="BK188" s="229">
        <f>ROUND(I188*H188,2)</f>
        <v>0</v>
      </c>
      <c r="BL188" s="17" t="s">
        <v>127</v>
      </c>
      <c r="BM188" s="228" t="s">
        <v>195</v>
      </c>
    </row>
    <row r="189" s="2" customFormat="1">
      <c r="A189" s="38"/>
      <c r="B189" s="39"/>
      <c r="C189" s="40"/>
      <c r="D189" s="230" t="s">
        <v>129</v>
      </c>
      <c r="E189" s="40"/>
      <c r="F189" s="231" t="s">
        <v>189</v>
      </c>
      <c r="G189" s="40"/>
      <c r="H189" s="40"/>
      <c r="I189" s="232"/>
      <c r="J189" s="40"/>
      <c r="K189" s="40"/>
      <c r="L189" s="44"/>
      <c r="M189" s="233"/>
      <c r="N189" s="234"/>
      <c r="O189" s="91"/>
      <c r="P189" s="91"/>
      <c r="Q189" s="91"/>
      <c r="R189" s="91"/>
      <c r="S189" s="91"/>
      <c r="T189" s="92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129</v>
      </c>
      <c r="AU189" s="17" t="s">
        <v>89</v>
      </c>
    </row>
    <row r="190" s="2" customFormat="1">
      <c r="A190" s="38"/>
      <c r="B190" s="39"/>
      <c r="C190" s="40"/>
      <c r="D190" s="230" t="s">
        <v>130</v>
      </c>
      <c r="E190" s="40"/>
      <c r="F190" s="235" t="s">
        <v>191</v>
      </c>
      <c r="G190" s="40"/>
      <c r="H190" s="40"/>
      <c r="I190" s="232"/>
      <c r="J190" s="40"/>
      <c r="K190" s="40"/>
      <c r="L190" s="44"/>
      <c r="M190" s="233"/>
      <c r="N190" s="234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130</v>
      </c>
      <c r="AU190" s="17" t="s">
        <v>89</v>
      </c>
    </row>
    <row r="191" s="13" customFormat="1">
      <c r="A191" s="13"/>
      <c r="B191" s="236"/>
      <c r="C191" s="237"/>
      <c r="D191" s="230" t="s">
        <v>132</v>
      </c>
      <c r="E191" s="238" t="s">
        <v>1</v>
      </c>
      <c r="F191" s="239" t="s">
        <v>196</v>
      </c>
      <c r="G191" s="237"/>
      <c r="H191" s="238" t="s">
        <v>1</v>
      </c>
      <c r="I191" s="240"/>
      <c r="J191" s="237"/>
      <c r="K191" s="237"/>
      <c r="L191" s="241"/>
      <c r="M191" s="242"/>
      <c r="N191" s="243"/>
      <c r="O191" s="243"/>
      <c r="P191" s="243"/>
      <c r="Q191" s="243"/>
      <c r="R191" s="243"/>
      <c r="S191" s="243"/>
      <c r="T191" s="24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5" t="s">
        <v>132</v>
      </c>
      <c r="AU191" s="245" t="s">
        <v>89</v>
      </c>
      <c r="AV191" s="13" t="s">
        <v>87</v>
      </c>
      <c r="AW191" s="13" t="s">
        <v>35</v>
      </c>
      <c r="AX191" s="13" t="s">
        <v>80</v>
      </c>
      <c r="AY191" s="245" t="s">
        <v>120</v>
      </c>
    </row>
    <row r="192" s="14" customFormat="1">
      <c r="A192" s="14"/>
      <c r="B192" s="246"/>
      <c r="C192" s="247"/>
      <c r="D192" s="230" t="s">
        <v>132</v>
      </c>
      <c r="E192" s="248" t="s">
        <v>1</v>
      </c>
      <c r="F192" s="249" t="s">
        <v>144</v>
      </c>
      <c r="G192" s="247"/>
      <c r="H192" s="250">
        <v>3</v>
      </c>
      <c r="I192" s="251"/>
      <c r="J192" s="247"/>
      <c r="K192" s="247"/>
      <c r="L192" s="252"/>
      <c r="M192" s="253"/>
      <c r="N192" s="254"/>
      <c r="O192" s="254"/>
      <c r="P192" s="254"/>
      <c r="Q192" s="254"/>
      <c r="R192" s="254"/>
      <c r="S192" s="254"/>
      <c r="T192" s="255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6" t="s">
        <v>132</v>
      </c>
      <c r="AU192" s="256" t="s">
        <v>89</v>
      </c>
      <c r="AV192" s="14" t="s">
        <v>89</v>
      </c>
      <c r="AW192" s="14" t="s">
        <v>35</v>
      </c>
      <c r="AX192" s="14" t="s">
        <v>80</v>
      </c>
      <c r="AY192" s="256" t="s">
        <v>120</v>
      </c>
    </row>
    <row r="193" s="15" customFormat="1">
      <c r="A193" s="15"/>
      <c r="B193" s="257"/>
      <c r="C193" s="258"/>
      <c r="D193" s="230" t="s">
        <v>132</v>
      </c>
      <c r="E193" s="259" t="s">
        <v>1</v>
      </c>
      <c r="F193" s="260" t="s">
        <v>136</v>
      </c>
      <c r="G193" s="258"/>
      <c r="H193" s="261">
        <v>3</v>
      </c>
      <c r="I193" s="262"/>
      <c r="J193" s="258"/>
      <c r="K193" s="258"/>
      <c r="L193" s="263"/>
      <c r="M193" s="264"/>
      <c r="N193" s="265"/>
      <c r="O193" s="265"/>
      <c r="P193" s="265"/>
      <c r="Q193" s="265"/>
      <c r="R193" s="265"/>
      <c r="S193" s="265"/>
      <c r="T193" s="266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67" t="s">
        <v>132</v>
      </c>
      <c r="AU193" s="267" t="s">
        <v>89</v>
      </c>
      <c r="AV193" s="15" t="s">
        <v>127</v>
      </c>
      <c r="AW193" s="15" t="s">
        <v>35</v>
      </c>
      <c r="AX193" s="15" t="s">
        <v>87</v>
      </c>
      <c r="AY193" s="267" t="s">
        <v>120</v>
      </c>
    </row>
    <row r="194" s="2" customFormat="1" ht="24.15" customHeight="1">
      <c r="A194" s="38"/>
      <c r="B194" s="39"/>
      <c r="C194" s="218" t="s">
        <v>127</v>
      </c>
      <c r="D194" s="218" t="s">
        <v>122</v>
      </c>
      <c r="E194" s="219" t="s">
        <v>197</v>
      </c>
      <c r="F194" s="220" t="s">
        <v>198</v>
      </c>
      <c r="G194" s="221" t="s">
        <v>125</v>
      </c>
      <c r="H194" s="222">
        <v>0.40000000000000002</v>
      </c>
      <c r="I194" s="223"/>
      <c r="J194" s="222">
        <f>ROUND(I194*H194,2)</f>
        <v>0</v>
      </c>
      <c r="K194" s="220" t="s">
        <v>126</v>
      </c>
      <c r="L194" s="44"/>
      <c r="M194" s="224" t="s">
        <v>1</v>
      </c>
      <c r="N194" s="225" t="s">
        <v>45</v>
      </c>
      <c r="O194" s="91"/>
      <c r="P194" s="226">
        <f>O194*H194</f>
        <v>0</v>
      </c>
      <c r="Q194" s="226">
        <v>0</v>
      </c>
      <c r="R194" s="226">
        <f>Q194*H194</f>
        <v>0</v>
      </c>
      <c r="S194" s="226">
        <v>0</v>
      </c>
      <c r="T194" s="227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8" t="s">
        <v>127</v>
      </c>
      <c r="AT194" s="228" t="s">
        <v>122</v>
      </c>
      <c r="AU194" s="228" t="s">
        <v>89</v>
      </c>
      <c r="AY194" s="17" t="s">
        <v>120</v>
      </c>
      <c r="BE194" s="229">
        <f>IF(N194="základní",J194,0)</f>
        <v>0</v>
      </c>
      <c r="BF194" s="229">
        <f>IF(N194="snížená",J194,0)</f>
        <v>0</v>
      </c>
      <c r="BG194" s="229">
        <f>IF(N194="zákl. přenesená",J194,0)</f>
        <v>0</v>
      </c>
      <c r="BH194" s="229">
        <f>IF(N194="sníž. přenesená",J194,0)</f>
        <v>0</v>
      </c>
      <c r="BI194" s="229">
        <f>IF(N194="nulová",J194,0)</f>
        <v>0</v>
      </c>
      <c r="BJ194" s="17" t="s">
        <v>87</v>
      </c>
      <c r="BK194" s="229">
        <f>ROUND(I194*H194,2)</f>
        <v>0</v>
      </c>
      <c r="BL194" s="17" t="s">
        <v>127</v>
      </c>
      <c r="BM194" s="228" t="s">
        <v>199</v>
      </c>
    </row>
    <row r="195" s="2" customFormat="1">
      <c r="A195" s="38"/>
      <c r="B195" s="39"/>
      <c r="C195" s="40"/>
      <c r="D195" s="230" t="s">
        <v>129</v>
      </c>
      <c r="E195" s="40"/>
      <c r="F195" s="231" t="s">
        <v>198</v>
      </c>
      <c r="G195" s="40"/>
      <c r="H195" s="40"/>
      <c r="I195" s="232"/>
      <c r="J195" s="40"/>
      <c r="K195" s="40"/>
      <c r="L195" s="44"/>
      <c r="M195" s="233"/>
      <c r="N195" s="234"/>
      <c r="O195" s="91"/>
      <c r="P195" s="91"/>
      <c r="Q195" s="91"/>
      <c r="R195" s="91"/>
      <c r="S195" s="91"/>
      <c r="T195" s="92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129</v>
      </c>
      <c r="AU195" s="17" t="s">
        <v>89</v>
      </c>
    </row>
    <row r="196" s="2" customFormat="1">
      <c r="A196" s="38"/>
      <c r="B196" s="39"/>
      <c r="C196" s="40"/>
      <c r="D196" s="230" t="s">
        <v>130</v>
      </c>
      <c r="E196" s="40"/>
      <c r="F196" s="235" t="s">
        <v>200</v>
      </c>
      <c r="G196" s="40"/>
      <c r="H196" s="40"/>
      <c r="I196" s="232"/>
      <c r="J196" s="40"/>
      <c r="K196" s="40"/>
      <c r="L196" s="44"/>
      <c r="M196" s="233"/>
      <c r="N196" s="234"/>
      <c r="O196" s="91"/>
      <c r="P196" s="91"/>
      <c r="Q196" s="91"/>
      <c r="R196" s="91"/>
      <c r="S196" s="91"/>
      <c r="T196" s="9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130</v>
      </c>
      <c r="AU196" s="17" t="s">
        <v>89</v>
      </c>
    </row>
    <row r="197" s="13" customFormat="1">
      <c r="A197" s="13"/>
      <c r="B197" s="236"/>
      <c r="C197" s="237"/>
      <c r="D197" s="230" t="s">
        <v>132</v>
      </c>
      <c r="E197" s="238" t="s">
        <v>1</v>
      </c>
      <c r="F197" s="239" t="s">
        <v>201</v>
      </c>
      <c r="G197" s="237"/>
      <c r="H197" s="238" t="s">
        <v>1</v>
      </c>
      <c r="I197" s="240"/>
      <c r="J197" s="237"/>
      <c r="K197" s="237"/>
      <c r="L197" s="241"/>
      <c r="M197" s="242"/>
      <c r="N197" s="243"/>
      <c r="O197" s="243"/>
      <c r="P197" s="243"/>
      <c r="Q197" s="243"/>
      <c r="R197" s="243"/>
      <c r="S197" s="243"/>
      <c r="T197" s="24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5" t="s">
        <v>132</v>
      </c>
      <c r="AU197" s="245" t="s">
        <v>89</v>
      </c>
      <c r="AV197" s="13" t="s">
        <v>87</v>
      </c>
      <c r="AW197" s="13" t="s">
        <v>35</v>
      </c>
      <c r="AX197" s="13" t="s">
        <v>80</v>
      </c>
      <c r="AY197" s="245" t="s">
        <v>120</v>
      </c>
    </row>
    <row r="198" s="14" customFormat="1">
      <c r="A198" s="14"/>
      <c r="B198" s="246"/>
      <c r="C198" s="247"/>
      <c r="D198" s="230" t="s">
        <v>132</v>
      </c>
      <c r="E198" s="248" t="s">
        <v>1</v>
      </c>
      <c r="F198" s="249" t="s">
        <v>202</v>
      </c>
      <c r="G198" s="247"/>
      <c r="H198" s="250">
        <v>0.40000000000000002</v>
      </c>
      <c r="I198" s="251"/>
      <c r="J198" s="247"/>
      <c r="K198" s="247"/>
      <c r="L198" s="252"/>
      <c r="M198" s="253"/>
      <c r="N198" s="254"/>
      <c r="O198" s="254"/>
      <c r="P198" s="254"/>
      <c r="Q198" s="254"/>
      <c r="R198" s="254"/>
      <c r="S198" s="254"/>
      <c r="T198" s="255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6" t="s">
        <v>132</v>
      </c>
      <c r="AU198" s="256" t="s">
        <v>89</v>
      </c>
      <c r="AV198" s="14" t="s">
        <v>89</v>
      </c>
      <c r="AW198" s="14" t="s">
        <v>35</v>
      </c>
      <c r="AX198" s="14" t="s">
        <v>80</v>
      </c>
      <c r="AY198" s="256" t="s">
        <v>120</v>
      </c>
    </row>
    <row r="199" s="15" customFormat="1">
      <c r="A199" s="15"/>
      <c r="B199" s="257"/>
      <c r="C199" s="258"/>
      <c r="D199" s="230" t="s">
        <v>132</v>
      </c>
      <c r="E199" s="259" t="s">
        <v>1</v>
      </c>
      <c r="F199" s="260" t="s">
        <v>136</v>
      </c>
      <c r="G199" s="258"/>
      <c r="H199" s="261">
        <v>0.40000000000000002</v>
      </c>
      <c r="I199" s="262"/>
      <c r="J199" s="258"/>
      <c r="K199" s="258"/>
      <c r="L199" s="263"/>
      <c r="M199" s="268"/>
      <c r="N199" s="269"/>
      <c r="O199" s="269"/>
      <c r="P199" s="269"/>
      <c r="Q199" s="269"/>
      <c r="R199" s="269"/>
      <c r="S199" s="269"/>
      <c r="T199" s="270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67" t="s">
        <v>132</v>
      </c>
      <c r="AU199" s="267" t="s">
        <v>89</v>
      </c>
      <c r="AV199" s="15" t="s">
        <v>127</v>
      </c>
      <c r="AW199" s="15" t="s">
        <v>35</v>
      </c>
      <c r="AX199" s="15" t="s">
        <v>87</v>
      </c>
      <c r="AY199" s="267" t="s">
        <v>120</v>
      </c>
    </row>
    <row r="200" s="2" customFormat="1" ht="6.96" customHeight="1">
      <c r="A200" s="38"/>
      <c r="B200" s="66"/>
      <c r="C200" s="67"/>
      <c r="D200" s="67"/>
      <c r="E200" s="67"/>
      <c r="F200" s="67"/>
      <c r="G200" s="67"/>
      <c r="H200" s="67"/>
      <c r="I200" s="67"/>
      <c r="J200" s="67"/>
      <c r="K200" s="67"/>
      <c r="L200" s="44"/>
      <c r="M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</row>
  </sheetData>
  <sheetProtection sheet="1" autoFilter="0" formatColumns="0" formatRows="0" objects="1" scenarios="1" spinCount="100000" saltValue="x9QTMoWp5IxqHvj4zgcycUCz/XEbsWasnuFoiWLjSZ0X+B3P7/XSOLvNJrNtcWGiyKOxhF/9hqiHSMQGBSA/7w==" hashValue="wlo+/z5fN3GGDnVPS3Boa5OtXgUyyl0/fiKNjtXG1dKOuY7+od3X8kNGN3slt7RwqSOHY7ypcla7nK2lvzmlmA==" algorithmName="SHA-512" password="CC35"/>
  <autoFilter ref="C120:K199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91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89</v>
      </c>
    </row>
    <row r="4" s="1" customFormat="1" ht="24.96" customHeight="1">
      <c r="B4" s="20"/>
      <c r="D4" s="138" t="s">
        <v>92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15</v>
      </c>
      <c r="L6" s="20"/>
    </row>
    <row r="7" s="1" customFormat="1" ht="16.5" customHeight="1">
      <c r="B7" s="20"/>
      <c r="E7" s="141" t="str">
        <f>'Rekapitulace stavby'!K6</f>
        <v>Bernartice oprava cest hřbitov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203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17</v>
      </c>
      <c r="E11" s="38"/>
      <c r="F11" s="143" t="s">
        <v>1</v>
      </c>
      <c r="G11" s="38"/>
      <c r="H11" s="38"/>
      <c r="I11" s="140" t="s">
        <v>18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19</v>
      </c>
      <c r="E12" s="38"/>
      <c r="F12" s="143" t="s">
        <v>20</v>
      </c>
      <c r="G12" s="38"/>
      <c r="H12" s="38"/>
      <c r="I12" s="140" t="s">
        <v>21</v>
      </c>
      <c r="J12" s="144" t="str">
        <f>'Rekapitulace stavby'!AN8</f>
        <v>18. 9. 2022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23</v>
      </c>
      <c r="E14" s="38"/>
      <c r="F14" s="38"/>
      <c r="G14" s="38"/>
      <c r="H14" s="38"/>
      <c r="I14" s="140" t="s">
        <v>24</v>
      </c>
      <c r="J14" s="143" t="s">
        <v>25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28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29</v>
      </c>
      <c r="E17" s="38"/>
      <c r="F17" s="38"/>
      <c r="G17" s="38"/>
      <c r="H17" s="38"/>
      <c r="I17" s="140" t="s">
        <v>24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31</v>
      </c>
      <c r="E20" s="38"/>
      <c r="F20" s="38"/>
      <c r="G20" s="38"/>
      <c r="H20" s="38"/>
      <c r="I20" s="140" t="s">
        <v>24</v>
      </c>
      <c r="J20" s="143" t="s">
        <v>32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33</v>
      </c>
      <c r="F21" s="38"/>
      <c r="G21" s="38"/>
      <c r="H21" s="38"/>
      <c r="I21" s="140" t="s">
        <v>27</v>
      </c>
      <c r="J21" s="143" t="s">
        <v>34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36</v>
      </c>
      <c r="E23" s="38"/>
      <c r="F23" s="38"/>
      <c r="G23" s="38"/>
      <c r="H23" s="38"/>
      <c r="I23" s="140" t="s">
        <v>24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37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38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39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40</v>
      </c>
      <c r="E30" s="38"/>
      <c r="F30" s="38"/>
      <c r="G30" s="38"/>
      <c r="H30" s="38"/>
      <c r="I30" s="38"/>
      <c r="J30" s="151">
        <f>ROUND(J117,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42</v>
      </c>
      <c r="G32" s="38"/>
      <c r="H32" s="38"/>
      <c r="I32" s="152" t="s">
        <v>41</v>
      </c>
      <c r="J32" s="152" t="s">
        <v>43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44</v>
      </c>
      <c r="E33" s="140" t="s">
        <v>45</v>
      </c>
      <c r="F33" s="154">
        <f>ROUND((SUM(BE117:BE123)),  2)</f>
        <v>0</v>
      </c>
      <c r="G33" s="38"/>
      <c r="H33" s="38"/>
      <c r="I33" s="155">
        <v>0.20999999999999999</v>
      </c>
      <c r="J33" s="154">
        <f>ROUND(((SUM(BE117:BE123))*I33),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46</v>
      </c>
      <c r="F34" s="154">
        <f>ROUND((SUM(BF117:BF123)),  2)</f>
        <v>0</v>
      </c>
      <c r="G34" s="38"/>
      <c r="H34" s="38"/>
      <c r="I34" s="155">
        <v>0.14999999999999999</v>
      </c>
      <c r="J34" s="154">
        <f>ROUND(((SUM(BF117:BF123))*I34),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47</v>
      </c>
      <c r="F35" s="154">
        <f>ROUND((SUM(BG117:BG123)),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48</v>
      </c>
      <c r="F36" s="154">
        <f>ROUND((SUM(BH117:BH123)),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49</v>
      </c>
      <c r="F37" s="154">
        <f>ROUND((SUM(BI117:BI123)),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50</v>
      </c>
      <c r="E39" s="158"/>
      <c r="F39" s="158"/>
      <c r="G39" s="159" t="s">
        <v>51</v>
      </c>
      <c r="H39" s="160" t="s">
        <v>52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53</v>
      </c>
      <c r="E50" s="164"/>
      <c r="F50" s="164"/>
      <c r="G50" s="163" t="s">
        <v>54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55</v>
      </c>
      <c r="E61" s="166"/>
      <c r="F61" s="167" t="s">
        <v>56</v>
      </c>
      <c r="G61" s="165" t="s">
        <v>55</v>
      </c>
      <c r="H61" s="166"/>
      <c r="I61" s="166"/>
      <c r="J61" s="168" t="s">
        <v>56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57</v>
      </c>
      <c r="E65" s="169"/>
      <c r="F65" s="169"/>
      <c r="G65" s="163" t="s">
        <v>58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55</v>
      </c>
      <c r="E76" s="166"/>
      <c r="F76" s="167" t="s">
        <v>56</v>
      </c>
      <c r="G76" s="165" t="s">
        <v>55</v>
      </c>
      <c r="H76" s="166"/>
      <c r="I76" s="166"/>
      <c r="J76" s="168" t="s">
        <v>56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Bernartice oprava cest hřbitov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Z Doplňující údaje - Bernartice oprava cest hřbitov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>Bernartice</v>
      </c>
      <c r="G89" s="40"/>
      <c r="H89" s="40"/>
      <c r="I89" s="32" t="s">
        <v>21</v>
      </c>
      <c r="J89" s="79" t="str">
        <f>IF(J12="","",J12)</f>
        <v>18. 9. 2022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23</v>
      </c>
      <c r="D91" s="40"/>
      <c r="E91" s="40"/>
      <c r="F91" s="27" t="str">
        <f>E15</f>
        <v>Městys Bernartice</v>
      </c>
      <c r="G91" s="40"/>
      <c r="H91" s="40"/>
      <c r="I91" s="32" t="s">
        <v>31</v>
      </c>
      <c r="J91" s="36" t="str">
        <f>E21</f>
        <v>Ing. Rudolf Pešta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36</v>
      </c>
      <c r="J92" s="36" t="str">
        <f>E24</f>
        <v>Ing. Rudolf Pešta, tel.: 721 968 873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96</v>
      </c>
      <c r="D94" s="176"/>
      <c r="E94" s="176"/>
      <c r="F94" s="176"/>
      <c r="G94" s="176"/>
      <c r="H94" s="176"/>
      <c r="I94" s="176"/>
      <c r="J94" s="177" t="s">
        <v>97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98</v>
      </c>
      <c r="D96" s="40"/>
      <c r="E96" s="40"/>
      <c r="F96" s="40"/>
      <c r="G96" s="40"/>
      <c r="H96" s="40"/>
      <c r="I96" s="40"/>
      <c r="J96" s="110">
        <f>J117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99</v>
      </c>
    </row>
    <row r="97" s="9" customFormat="1" ht="24.96" customHeight="1">
      <c r="A97" s="9"/>
      <c r="B97" s="179"/>
      <c r="C97" s="180"/>
      <c r="D97" s="181" t="s">
        <v>204</v>
      </c>
      <c r="E97" s="182"/>
      <c r="F97" s="182"/>
      <c r="G97" s="182"/>
      <c r="H97" s="182"/>
      <c r="I97" s="182"/>
      <c r="J97" s="183">
        <f>J123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8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="2" customFormat="1" ht="6.96" customHeight="1">
      <c r="A99" s="38"/>
      <c r="B99" s="66"/>
      <c r="C99" s="67"/>
      <c r="D99" s="67"/>
      <c r="E99" s="67"/>
      <c r="F99" s="67"/>
      <c r="G99" s="67"/>
      <c r="H99" s="67"/>
      <c r="I99" s="67"/>
      <c r="J99" s="67"/>
      <c r="K99" s="67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3" s="2" customFormat="1" ht="6.96" customHeight="1">
      <c r="A103" s="38"/>
      <c r="B103" s="68"/>
      <c r="C103" s="69"/>
      <c r="D103" s="69"/>
      <c r="E103" s="69"/>
      <c r="F103" s="69"/>
      <c r="G103" s="69"/>
      <c r="H103" s="69"/>
      <c r="I103" s="69"/>
      <c r="J103" s="69"/>
      <c r="K103" s="69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24.96" customHeight="1">
      <c r="A104" s="38"/>
      <c r="B104" s="39"/>
      <c r="C104" s="23" t="s">
        <v>105</v>
      </c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12" customHeight="1">
      <c r="A106" s="38"/>
      <c r="B106" s="39"/>
      <c r="C106" s="32" t="s">
        <v>15</v>
      </c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6.5" customHeight="1">
      <c r="A107" s="38"/>
      <c r="B107" s="39"/>
      <c r="C107" s="40"/>
      <c r="D107" s="40"/>
      <c r="E107" s="174" t="str">
        <f>E7</f>
        <v>Bernartice oprava cest hřbitov</v>
      </c>
      <c r="F107" s="32"/>
      <c r="G107" s="32"/>
      <c r="H107" s="32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2" customHeight="1">
      <c r="A108" s="38"/>
      <c r="B108" s="39"/>
      <c r="C108" s="32" t="s">
        <v>93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6.5" customHeight="1">
      <c r="A109" s="38"/>
      <c r="B109" s="39"/>
      <c r="C109" s="40"/>
      <c r="D109" s="40"/>
      <c r="E109" s="76" t="str">
        <f>E9</f>
        <v>Z Doplňující údaje - Bernartice oprava cest hřbitov</v>
      </c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19</v>
      </c>
      <c r="D111" s="40"/>
      <c r="E111" s="40"/>
      <c r="F111" s="27" t="str">
        <f>F12</f>
        <v>Bernartice</v>
      </c>
      <c r="G111" s="40"/>
      <c r="H111" s="40"/>
      <c r="I111" s="32" t="s">
        <v>21</v>
      </c>
      <c r="J111" s="79" t="str">
        <f>IF(J12="","",J12)</f>
        <v>18. 9. 2022</v>
      </c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5.15" customHeight="1">
      <c r="A113" s="38"/>
      <c r="B113" s="39"/>
      <c r="C113" s="32" t="s">
        <v>23</v>
      </c>
      <c r="D113" s="40"/>
      <c r="E113" s="40"/>
      <c r="F113" s="27" t="str">
        <f>E15</f>
        <v>Městys Bernartice</v>
      </c>
      <c r="G113" s="40"/>
      <c r="H113" s="40"/>
      <c r="I113" s="32" t="s">
        <v>31</v>
      </c>
      <c r="J113" s="36" t="str">
        <f>E21</f>
        <v>Ing. Rudolf Pešta</v>
      </c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5.65" customHeight="1">
      <c r="A114" s="38"/>
      <c r="B114" s="39"/>
      <c r="C114" s="32" t="s">
        <v>29</v>
      </c>
      <c r="D114" s="40"/>
      <c r="E114" s="40"/>
      <c r="F114" s="27" t="str">
        <f>IF(E18="","",E18)</f>
        <v>Vyplň údaj</v>
      </c>
      <c r="G114" s="40"/>
      <c r="H114" s="40"/>
      <c r="I114" s="32" t="s">
        <v>36</v>
      </c>
      <c r="J114" s="36" t="str">
        <f>E24</f>
        <v>Ing. Rudolf Pešta, tel.: 721 968 873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0.32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11" customFormat="1" ht="29.28" customHeight="1">
      <c r="A116" s="191"/>
      <c r="B116" s="192"/>
      <c r="C116" s="193" t="s">
        <v>106</v>
      </c>
      <c r="D116" s="194" t="s">
        <v>65</v>
      </c>
      <c r="E116" s="194" t="s">
        <v>61</v>
      </c>
      <c r="F116" s="194" t="s">
        <v>62</v>
      </c>
      <c r="G116" s="194" t="s">
        <v>107</v>
      </c>
      <c r="H116" s="194" t="s">
        <v>108</v>
      </c>
      <c r="I116" s="194" t="s">
        <v>109</v>
      </c>
      <c r="J116" s="194" t="s">
        <v>97</v>
      </c>
      <c r="K116" s="195" t="s">
        <v>110</v>
      </c>
      <c r="L116" s="196"/>
      <c r="M116" s="100" t="s">
        <v>1</v>
      </c>
      <c r="N116" s="101" t="s">
        <v>44</v>
      </c>
      <c r="O116" s="101" t="s">
        <v>111</v>
      </c>
      <c r="P116" s="101" t="s">
        <v>112</v>
      </c>
      <c r="Q116" s="101" t="s">
        <v>113</v>
      </c>
      <c r="R116" s="101" t="s">
        <v>114</v>
      </c>
      <c r="S116" s="101" t="s">
        <v>115</v>
      </c>
      <c r="T116" s="102" t="s">
        <v>116</v>
      </c>
      <c r="U116" s="191"/>
      <c r="V116" s="191"/>
      <c r="W116" s="191"/>
      <c r="X116" s="191"/>
      <c r="Y116" s="191"/>
      <c r="Z116" s="191"/>
      <c r="AA116" s="191"/>
      <c r="AB116" s="191"/>
      <c r="AC116" s="191"/>
      <c r="AD116" s="191"/>
      <c r="AE116" s="191"/>
    </row>
    <row r="117" s="2" customFormat="1" ht="22.8" customHeight="1">
      <c r="A117" s="38"/>
      <c r="B117" s="39"/>
      <c r="C117" s="107" t="s">
        <v>117</v>
      </c>
      <c r="D117" s="40"/>
      <c r="E117" s="40"/>
      <c r="F117" s="40"/>
      <c r="G117" s="40"/>
      <c r="H117" s="40"/>
      <c r="I117" s="40"/>
      <c r="J117" s="197">
        <f>BK117</f>
        <v>0</v>
      </c>
      <c r="K117" s="40"/>
      <c r="L117" s="44"/>
      <c r="M117" s="103"/>
      <c r="N117" s="198"/>
      <c r="O117" s="104"/>
      <c r="P117" s="199">
        <f>SUM(P118:P123)</f>
        <v>0</v>
      </c>
      <c r="Q117" s="104"/>
      <c r="R117" s="199">
        <f>SUM(R118:R123)</f>
        <v>0</v>
      </c>
      <c r="S117" s="104"/>
      <c r="T117" s="200">
        <f>SUM(T118:T123)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79</v>
      </c>
      <c r="AU117" s="17" t="s">
        <v>99</v>
      </c>
      <c r="BK117" s="201">
        <f>SUM(BK118:BK123)</f>
        <v>0</v>
      </c>
    </row>
    <row r="118" s="2" customFormat="1" ht="24.15" customHeight="1">
      <c r="A118" s="38"/>
      <c r="B118" s="39"/>
      <c r="C118" s="218" t="s">
        <v>87</v>
      </c>
      <c r="D118" s="218" t="s">
        <v>122</v>
      </c>
      <c r="E118" s="219" t="s">
        <v>205</v>
      </c>
      <c r="F118" s="220" t="s">
        <v>206</v>
      </c>
      <c r="G118" s="221" t="s">
        <v>207</v>
      </c>
      <c r="H118" s="222">
        <v>1</v>
      </c>
      <c r="I118" s="223"/>
      <c r="J118" s="222">
        <f>ROUND(I118*H118,2)</f>
        <v>0</v>
      </c>
      <c r="K118" s="220" t="s">
        <v>208</v>
      </c>
      <c r="L118" s="44"/>
      <c r="M118" s="224" t="s">
        <v>1</v>
      </c>
      <c r="N118" s="225" t="s">
        <v>45</v>
      </c>
      <c r="O118" s="91"/>
      <c r="P118" s="226">
        <f>O118*H118</f>
        <v>0</v>
      </c>
      <c r="Q118" s="226">
        <v>0</v>
      </c>
      <c r="R118" s="226">
        <f>Q118*H118</f>
        <v>0</v>
      </c>
      <c r="S118" s="226">
        <v>0</v>
      </c>
      <c r="T118" s="227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28" t="s">
        <v>209</v>
      </c>
      <c r="AT118" s="228" t="s">
        <v>122</v>
      </c>
      <c r="AU118" s="228" t="s">
        <v>80</v>
      </c>
      <c r="AY118" s="17" t="s">
        <v>120</v>
      </c>
      <c r="BE118" s="229">
        <f>IF(N118="základní",J118,0)</f>
        <v>0</v>
      </c>
      <c r="BF118" s="229">
        <f>IF(N118="snížená",J118,0)</f>
        <v>0</v>
      </c>
      <c r="BG118" s="229">
        <f>IF(N118="zákl. přenesená",J118,0)</f>
        <v>0</v>
      </c>
      <c r="BH118" s="229">
        <f>IF(N118="sníž. přenesená",J118,0)</f>
        <v>0</v>
      </c>
      <c r="BI118" s="229">
        <f>IF(N118="nulová",J118,0)</f>
        <v>0</v>
      </c>
      <c r="BJ118" s="17" t="s">
        <v>87</v>
      </c>
      <c r="BK118" s="229">
        <f>ROUND(I118*H118,2)</f>
        <v>0</v>
      </c>
      <c r="BL118" s="17" t="s">
        <v>209</v>
      </c>
      <c r="BM118" s="228" t="s">
        <v>210</v>
      </c>
    </row>
    <row r="119" s="2" customFormat="1">
      <c r="A119" s="38"/>
      <c r="B119" s="39"/>
      <c r="C119" s="40"/>
      <c r="D119" s="230" t="s">
        <v>129</v>
      </c>
      <c r="E119" s="40"/>
      <c r="F119" s="231" t="s">
        <v>206</v>
      </c>
      <c r="G119" s="40"/>
      <c r="H119" s="40"/>
      <c r="I119" s="232"/>
      <c r="J119" s="40"/>
      <c r="K119" s="40"/>
      <c r="L119" s="44"/>
      <c r="M119" s="233"/>
      <c r="N119" s="234"/>
      <c r="O119" s="91"/>
      <c r="P119" s="91"/>
      <c r="Q119" s="91"/>
      <c r="R119" s="91"/>
      <c r="S119" s="91"/>
      <c r="T119" s="92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129</v>
      </c>
      <c r="AU119" s="17" t="s">
        <v>80</v>
      </c>
    </row>
    <row r="120" s="2" customFormat="1">
      <c r="A120" s="38"/>
      <c r="B120" s="39"/>
      <c r="C120" s="40"/>
      <c r="D120" s="230" t="s">
        <v>130</v>
      </c>
      <c r="E120" s="40"/>
      <c r="F120" s="235" t="s">
        <v>211</v>
      </c>
      <c r="G120" s="40"/>
      <c r="H120" s="40"/>
      <c r="I120" s="232"/>
      <c r="J120" s="40"/>
      <c r="K120" s="40"/>
      <c r="L120" s="44"/>
      <c r="M120" s="233"/>
      <c r="N120" s="234"/>
      <c r="O120" s="91"/>
      <c r="P120" s="91"/>
      <c r="Q120" s="91"/>
      <c r="R120" s="91"/>
      <c r="S120" s="91"/>
      <c r="T120" s="92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130</v>
      </c>
      <c r="AU120" s="17" t="s">
        <v>80</v>
      </c>
    </row>
    <row r="121" s="13" customFormat="1">
      <c r="A121" s="13"/>
      <c r="B121" s="236"/>
      <c r="C121" s="237"/>
      <c r="D121" s="230" t="s">
        <v>132</v>
      </c>
      <c r="E121" s="238" t="s">
        <v>1</v>
      </c>
      <c r="F121" s="239" t="s">
        <v>212</v>
      </c>
      <c r="G121" s="237"/>
      <c r="H121" s="238" t="s">
        <v>1</v>
      </c>
      <c r="I121" s="240"/>
      <c r="J121" s="237"/>
      <c r="K121" s="237"/>
      <c r="L121" s="241"/>
      <c r="M121" s="242"/>
      <c r="N121" s="243"/>
      <c r="O121" s="243"/>
      <c r="P121" s="243"/>
      <c r="Q121" s="243"/>
      <c r="R121" s="243"/>
      <c r="S121" s="243"/>
      <c r="T121" s="24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5" t="s">
        <v>132</v>
      </c>
      <c r="AU121" s="245" t="s">
        <v>80</v>
      </c>
      <c r="AV121" s="13" t="s">
        <v>87</v>
      </c>
      <c r="AW121" s="13" t="s">
        <v>35</v>
      </c>
      <c r="AX121" s="13" t="s">
        <v>80</v>
      </c>
      <c r="AY121" s="245" t="s">
        <v>120</v>
      </c>
    </row>
    <row r="122" s="14" customFormat="1">
      <c r="A122" s="14"/>
      <c r="B122" s="246"/>
      <c r="C122" s="247"/>
      <c r="D122" s="230" t="s">
        <v>132</v>
      </c>
      <c r="E122" s="248" t="s">
        <v>1</v>
      </c>
      <c r="F122" s="249" t="s">
        <v>87</v>
      </c>
      <c r="G122" s="247"/>
      <c r="H122" s="250">
        <v>1</v>
      </c>
      <c r="I122" s="251"/>
      <c r="J122" s="247"/>
      <c r="K122" s="247"/>
      <c r="L122" s="252"/>
      <c r="M122" s="253"/>
      <c r="N122" s="254"/>
      <c r="O122" s="254"/>
      <c r="P122" s="254"/>
      <c r="Q122" s="254"/>
      <c r="R122" s="254"/>
      <c r="S122" s="254"/>
      <c r="T122" s="255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6" t="s">
        <v>132</v>
      </c>
      <c r="AU122" s="256" t="s">
        <v>80</v>
      </c>
      <c r="AV122" s="14" t="s">
        <v>89</v>
      </c>
      <c r="AW122" s="14" t="s">
        <v>35</v>
      </c>
      <c r="AX122" s="14" t="s">
        <v>87</v>
      </c>
      <c r="AY122" s="256" t="s">
        <v>120</v>
      </c>
    </row>
    <row r="123" s="12" customFormat="1" ht="25.92" customHeight="1">
      <c r="A123" s="12"/>
      <c r="B123" s="202"/>
      <c r="C123" s="203"/>
      <c r="D123" s="204" t="s">
        <v>79</v>
      </c>
      <c r="E123" s="205" t="s">
        <v>213</v>
      </c>
      <c r="F123" s="205" t="s">
        <v>214</v>
      </c>
      <c r="G123" s="203"/>
      <c r="H123" s="203"/>
      <c r="I123" s="206"/>
      <c r="J123" s="207">
        <f>BK123</f>
        <v>0</v>
      </c>
      <c r="K123" s="203"/>
      <c r="L123" s="208"/>
      <c r="M123" s="271"/>
      <c r="N123" s="272"/>
      <c r="O123" s="272"/>
      <c r="P123" s="273">
        <v>0</v>
      </c>
      <c r="Q123" s="272"/>
      <c r="R123" s="273">
        <v>0</v>
      </c>
      <c r="S123" s="272"/>
      <c r="T123" s="274"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127</v>
      </c>
      <c r="AT123" s="214" t="s">
        <v>79</v>
      </c>
      <c r="AU123" s="214" t="s">
        <v>80</v>
      </c>
      <c r="AY123" s="213" t="s">
        <v>120</v>
      </c>
      <c r="BK123" s="215">
        <v>0</v>
      </c>
    </row>
    <row r="124" s="2" customFormat="1" ht="6.96" customHeight="1">
      <c r="A124" s="38"/>
      <c r="B124" s="66"/>
      <c r="C124" s="67"/>
      <c r="D124" s="67"/>
      <c r="E124" s="67"/>
      <c r="F124" s="67"/>
      <c r="G124" s="67"/>
      <c r="H124" s="67"/>
      <c r="I124" s="67"/>
      <c r="J124" s="67"/>
      <c r="K124" s="67"/>
      <c r="L124" s="44"/>
      <c r="M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</sheetData>
  <sheetProtection sheet="1" autoFilter="0" formatColumns="0" formatRows="0" objects="1" scenarios="1" spinCount="100000" saltValue="wZo/DgSNn0otDJJ6DYKUgZ0rQ3AWM60zf4rmlCjsQx5mmFDQqNLdksLdKpFpeRXSZ0PDC5vzrMYNc2lGIqyeCA==" hashValue="DMTzHKMo9iJ9SjaQgyjE+fglbYT1bibBZWeLclhz/7pMX486+8GDKzdW0X1/G+saS2dMHCc1x+F0v8Vrieq7qw==" algorithmName="SHA-512" password="CC35"/>
  <autoFilter ref="C116:K123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NB-PESTA\Pesta</dc:creator>
  <cp:lastModifiedBy>NB-PESTA\Pesta</cp:lastModifiedBy>
  <dcterms:created xsi:type="dcterms:W3CDTF">2022-09-19T15:38:13Z</dcterms:created>
  <dcterms:modified xsi:type="dcterms:W3CDTF">2022-09-19T15:38:23Z</dcterms:modified>
</cp:coreProperties>
</file>