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řejné zakázky malého rozsahu\2017 06 29 Bernartice oprava komuniakce\"/>
    </mc:Choice>
  </mc:AlternateContent>
  <bookViews>
    <workbookView xWindow="0" yWindow="0" windowWidth="18870" windowHeight="781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Rekapitulace!$G$14</definedName>
    <definedName name="Dodavka0">Položky!#REF!</definedName>
    <definedName name="HSV">Rekapitulace!$E$14</definedName>
    <definedName name="HSV0">Položky!#REF!</definedName>
    <definedName name="HZS">Rekapitulace!$I$14</definedName>
    <definedName name="HZS0">Položky!#REF!</definedName>
    <definedName name="JKSO">'Krycí list'!$G$2</definedName>
    <definedName name="MJ">'Krycí list'!$G$5</definedName>
    <definedName name="Mont">Rekapitulace!$H$14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Položky!$A$1:$K$75</definedName>
    <definedName name="_xlnm.Print_Area" localSheetId="1">Rekapitulace!$A$1:$I$28</definedName>
    <definedName name="PocetMJ">'Krycí list'!$G$6</definedName>
    <definedName name="Poznamka">'Krycí list'!$B$37</definedName>
    <definedName name="Projektant">'Krycí list'!$C$8</definedName>
    <definedName name="PSV">Rekapitulace!$F$14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CH">Položky!$I$6</definedName>
    <definedName name="SloupecJC">Položky!$F$6</definedName>
    <definedName name="SloupecJH">Položky!$H$6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5251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G74" i="3"/>
  <c r="BF74" i="3"/>
  <c r="BE74" i="3"/>
  <c r="BD74" i="3"/>
  <c r="BC74" i="3"/>
  <c r="K74" i="3"/>
  <c r="I74" i="3"/>
  <c r="G74" i="3"/>
  <c r="BG73" i="3"/>
  <c r="BF73" i="3"/>
  <c r="BE73" i="3"/>
  <c r="BD73" i="3"/>
  <c r="BC73" i="3"/>
  <c r="K73" i="3"/>
  <c r="I73" i="3"/>
  <c r="G73" i="3"/>
  <c r="BG72" i="3"/>
  <c r="BF72" i="3"/>
  <c r="BE72" i="3"/>
  <c r="BD72" i="3"/>
  <c r="BC72" i="3"/>
  <c r="K72" i="3"/>
  <c r="I72" i="3"/>
  <c r="G72" i="3"/>
  <c r="BG71" i="3"/>
  <c r="BG75" i="3" s="1"/>
  <c r="I13" i="2" s="1"/>
  <c r="BF71" i="3"/>
  <c r="BE71" i="3"/>
  <c r="BE75" i="3" s="1"/>
  <c r="G13" i="2" s="1"/>
  <c r="BD71" i="3"/>
  <c r="BC71" i="3"/>
  <c r="BC75" i="3" s="1"/>
  <c r="E13" i="2" s="1"/>
  <c r="K71" i="3"/>
  <c r="I71" i="3"/>
  <c r="I75" i="3" s="1"/>
  <c r="G71" i="3"/>
  <c r="B13" i="2"/>
  <c r="A13" i="2"/>
  <c r="BF75" i="3"/>
  <c r="H13" i="2" s="1"/>
  <c r="BD75" i="3"/>
  <c r="F13" i="2" s="1"/>
  <c r="K75" i="3"/>
  <c r="G75" i="3"/>
  <c r="C75" i="3"/>
  <c r="BG68" i="3"/>
  <c r="BG69" i="3" s="1"/>
  <c r="I12" i="2" s="1"/>
  <c r="BF68" i="3"/>
  <c r="BF69" i="3" s="1"/>
  <c r="H12" i="2" s="1"/>
  <c r="BE68" i="3"/>
  <c r="BE69" i="3" s="1"/>
  <c r="G12" i="2" s="1"/>
  <c r="BD68" i="3"/>
  <c r="K68" i="3"/>
  <c r="K69" i="3" s="1"/>
  <c r="I68" i="3"/>
  <c r="I69" i="3" s="1"/>
  <c r="G68" i="3"/>
  <c r="BC68" i="3" s="1"/>
  <c r="BC69" i="3" s="1"/>
  <c r="E12" i="2" s="1"/>
  <c r="B12" i="2"/>
  <c r="A12" i="2"/>
  <c r="BD69" i="3"/>
  <c r="F12" i="2" s="1"/>
  <c r="G69" i="3"/>
  <c r="C69" i="3"/>
  <c r="BG65" i="3"/>
  <c r="BG66" i="3" s="1"/>
  <c r="I11" i="2" s="1"/>
  <c r="BF65" i="3"/>
  <c r="BE65" i="3"/>
  <c r="BE66" i="3" s="1"/>
  <c r="G11" i="2" s="1"/>
  <c r="BD65" i="3"/>
  <c r="BC65" i="3"/>
  <c r="BC66" i="3" s="1"/>
  <c r="E11" i="2" s="1"/>
  <c r="K65" i="3"/>
  <c r="I65" i="3"/>
  <c r="I66" i="3" s="1"/>
  <c r="G65" i="3"/>
  <c r="B11" i="2"/>
  <c r="A11" i="2"/>
  <c r="BF66" i="3"/>
  <c r="H11" i="2" s="1"/>
  <c r="BD66" i="3"/>
  <c r="F11" i="2" s="1"/>
  <c r="K66" i="3"/>
  <c r="G66" i="3"/>
  <c r="C66" i="3"/>
  <c r="BG61" i="3"/>
  <c r="BF61" i="3"/>
  <c r="BE61" i="3"/>
  <c r="BD61" i="3"/>
  <c r="K61" i="3"/>
  <c r="I61" i="3"/>
  <c r="G61" i="3"/>
  <c r="BC61" i="3" s="1"/>
  <c r="BG59" i="3"/>
  <c r="BF59" i="3"/>
  <c r="BE59" i="3"/>
  <c r="BD59" i="3"/>
  <c r="K59" i="3"/>
  <c r="I59" i="3"/>
  <c r="G59" i="3"/>
  <c r="BC59" i="3" s="1"/>
  <c r="BG57" i="3"/>
  <c r="BF57" i="3"/>
  <c r="BE57" i="3"/>
  <c r="BD57" i="3"/>
  <c r="K57" i="3"/>
  <c r="I57" i="3"/>
  <c r="G57" i="3"/>
  <c r="BC57" i="3" s="1"/>
  <c r="BG56" i="3"/>
  <c r="BF56" i="3"/>
  <c r="BE56" i="3"/>
  <c r="BD56" i="3"/>
  <c r="K56" i="3"/>
  <c r="I56" i="3"/>
  <c r="G56" i="3"/>
  <c r="BC56" i="3" s="1"/>
  <c r="BG55" i="3"/>
  <c r="BF55" i="3"/>
  <c r="BE55" i="3"/>
  <c r="BD55" i="3"/>
  <c r="K55" i="3"/>
  <c r="I55" i="3"/>
  <c r="G55" i="3"/>
  <c r="BC55" i="3" s="1"/>
  <c r="BG53" i="3"/>
  <c r="BF53" i="3"/>
  <c r="BE53" i="3"/>
  <c r="BD53" i="3"/>
  <c r="K53" i="3"/>
  <c r="I53" i="3"/>
  <c r="G53" i="3"/>
  <c r="BC53" i="3" s="1"/>
  <c r="BG51" i="3"/>
  <c r="BF51" i="3"/>
  <c r="BE51" i="3"/>
  <c r="BD51" i="3"/>
  <c r="K51" i="3"/>
  <c r="I51" i="3"/>
  <c r="G51" i="3"/>
  <c r="BC51" i="3" s="1"/>
  <c r="BG49" i="3"/>
  <c r="BF49" i="3"/>
  <c r="BE49" i="3"/>
  <c r="BD49" i="3"/>
  <c r="K49" i="3"/>
  <c r="I49" i="3"/>
  <c r="G49" i="3"/>
  <c r="BC49" i="3" s="1"/>
  <c r="BG47" i="3"/>
  <c r="BF47" i="3"/>
  <c r="BE47" i="3"/>
  <c r="BD47" i="3"/>
  <c r="K47" i="3"/>
  <c r="I47" i="3"/>
  <c r="G47" i="3"/>
  <c r="BC47" i="3" s="1"/>
  <c r="BG45" i="3"/>
  <c r="BF45" i="3"/>
  <c r="BE45" i="3"/>
  <c r="BD45" i="3"/>
  <c r="K45" i="3"/>
  <c r="I45" i="3"/>
  <c r="G45" i="3"/>
  <c r="BC45" i="3" s="1"/>
  <c r="BG43" i="3"/>
  <c r="BF43" i="3"/>
  <c r="BE43" i="3"/>
  <c r="BD43" i="3"/>
  <c r="K43" i="3"/>
  <c r="I43" i="3"/>
  <c r="G43" i="3"/>
  <c r="BC43" i="3" s="1"/>
  <c r="BC63" i="3" s="1"/>
  <c r="E10" i="2" s="1"/>
  <c r="B10" i="2"/>
  <c r="A10" i="2"/>
  <c r="BG63" i="3"/>
  <c r="I10" i="2" s="1"/>
  <c r="BF63" i="3"/>
  <c r="H10" i="2" s="1"/>
  <c r="BE63" i="3"/>
  <c r="G10" i="2" s="1"/>
  <c r="BD63" i="3"/>
  <c r="F10" i="2" s="1"/>
  <c r="K63" i="3"/>
  <c r="I63" i="3"/>
  <c r="G63" i="3"/>
  <c r="C63" i="3"/>
  <c r="BG39" i="3"/>
  <c r="BF39" i="3"/>
  <c r="BE39" i="3"/>
  <c r="BD39" i="3"/>
  <c r="K39" i="3"/>
  <c r="I39" i="3"/>
  <c r="G39" i="3"/>
  <c r="BC39" i="3" s="1"/>
  <c r="BG36" i="3"/>
  <c r="BF36" i="3"/>
  <c r="BE36" i="3"/>
  <c r="BD36" i="3"/>
  <c r="K36" i="3"/>
  <c r="I36" i="3"/>
  <c r="G36" i="3"/>
  <c r="BC36" i="3" s="1"/>
  <c r="BG35" i="3"/>
  <c r="BF35" i="3"/>
  <c r="BE35" i="3"/>
  <c r="BD35" i="3"/>
  <c r="K35" i="3"/>
  <c r="I35" i="3"/>
  <c r="G35" i="3"/>
  <c r="BC35" i="3" s="1"/>
  <c r="BG34" i="3"/>
  <c r="BF34" i="3"/>
  <c r="BE34" i="3"/>
  <c r="BD34" i="3"/>
  <c r="K34" i="3"/>
  <c r="I34" i="3"/>
  <c r="G34" i="3"/>
  <c r="BC34" i="3" s="1"/>
  <c r="BG33" i="3"/>
  <c r="BG41" i="3" s="1"/>
  <c r="I9" i="2" s="1"/>
  <c r="BF33" i="3"/>
  <c r="BE33" i="3"/>
  <c r="BE41" i="3" s="1"/>
  <c r="G9" i="2" s="1"/>
  <c r="BD33" i="3"/>
  <c r="K33" i="3"/>
  <c r="K41" i="3" s="1"/>
  <c r="I33" i="3"/>
  <c r="G33" i="3"/>
  <c r="BC33" i="3" s="1"/>
  <c r="BC41" i="3" s="1"/>
  <c r="E9" i="2" s="1"/>
  <c r="B9" i="2"/>
  <c r="A9" i="2"/>
  <c r="BF41" i="3"/>
  <c r="H9" i="2" s="1"/>
  <c r="BD41" i="3"/>
  <c r="F9" i="2" s="1"/>
  <c r="I41" i="3"/>
  <c r="C41" i="3"/>
  <c r="BG29" i="3"/>
  <c r="BF29" i="3"/>
  <c r="BE29" i="3"/>
  <c r="BD29" i="3"/>
  <c r="K29" i="3"/>
  <c r="I29" i="3"/>
  <c r="G29" i="3"/>
  <c r="BC29" i="3" s="1"/>
  <c r="BG27" i="3"/>
  <c r="BF27" i="3"/>
  <c r="BE27" i="3"/>
  <c r="BD27" i="3"/>
  <c r="K27" i="3"/>
  <c r="I27" i="3"/>
  <c r="G27" i="3"/>
  <c r="BC27" i="3" s="1"/>
  <c r="BG25" i="3"/>
  <c r="BF25" i="3"/>
  <c r="BE25" i="3"/>
  <c r="BD25" i="3"/>
  <c r="K25" i="3"/>
  <c r="I25" i="3"/>
  <c r="G25" i="3"/>
  <c r="BC25" i="3" s="1"/>
  <c r="BG23" i="3"/>
  <c r="BG31" i="3" s="1"/>
  <c r="I8" i="2" s="1"/>
  <c r="BF23" i="3"/>
  <c r="BE23" i="3"/>
  <c r="BE31" i="3" s="1"/>
  <c r="G8" i="2" s="1"/>
  <c r="BD23" i="3"/>
  <c r="K23" i="3"/>
  <c r="K31" i="3" s="1"/>
  <c r="I23" i="3"/>
  <c r="G23" i="3"/>
  <c r="BC23" i="3" s="1"/>
  <c r="BC31" i="3" s="1"/>
  <c r="E8" i="2" s="1"/>
  <c r="B8" i="2"/>
  <c r="A8" i="2"/>
  <c r="BF31" i="3"/>
  <c r="H8" i="2" s="1"/>
  <c r="BD31" i="3"/>
  <c r="F8" i="2" s="1"/>
  <c r="I31" i="3"/>
  <c r="C31" i="3"/>
  <c r="BG19" i="3"/>
  <c r="BF19" i="3"/>
  <c r="BE19" i="3"/>
  <c r="BD19" i="3"/>
  <c r="K19" i="3"/>
  <c r="I19" i="3"/>
  <c r="G19" i="3"/>
  <c r="BC19" i="3" s="1"/>
  <c r="BG18" i="3"/>
  <c r="BF18" i="3"/>
  <c r="BE18" i="3"/>
  <c r="BD18" i="3"/>
  <c r="K18" i="3"/>
  <c r="I18" i="3"/>
  <c r="G18" i="3"/>
  <c r="BC18" i="3" s="1"/>
  <c r="BG17" i="3"/>
  <c r="BF17" i="3"/>
  <c r="BE17" i="3"/>
  <c r="BD17" i="3"/>
  <c r="K17" i="3"/>
  <c r="I17" i="3"/>
  <c r="G17" i="3"/>
  <c r="BC17" i="3" s="1"/>
  <c r="BG16" i="3"/>
  <c r="BF16" i="3"/>
  <c r="BE16" i="3"/>
  <c r="BD16" i="3"/>
  <c r="K16" i="3"/>
  <c r="I16" i="3"/>
  <c r="G16" i="3"/>
  <c r="BC16" i="3" s="1"/>
  <c r="BG14" i="3"/>
  <c r="BF14" i="3"/>
  <c r="BE14" i="3"/>
  <c r="BD14" i="3"/>
  <c r="K14" i="3"/>
  <c r="I14" i="3"/>
  <c r="G14" i="3"/>
  <c r="BC14" i="3" s="1"/>
  <c r="BG12" i="3"/>
  <c r="BF12" i="3"/>
  <c r="BE12" i="3"/>
  <c r="BD12" i="3"/>
  <c r="K12" i="3"/>
  <c r="I12" i="3"/>
  <c r="G12" i="3"/>
  <c r="BC12" i="3" s="1"/>
  <c r="BG10" i="3"/>
  <c r="BF10" i="3"/>
  <c r="BE10" i="3"/>
  <c r="BD10" i="3"/>
  <c r="K10" i="3"/>
  <c r="I10" i="3"/>
  <c r="G10" i="3"/>
  <c r="BC10" i="3" s="1"/>
  <c r="BG8" i="3"/>
  <c r="BG21" i="3" s="1"/>
  <c r="I7" i="2" s="1"/>
  <c r="I14" i="2" s="1"/>
  <c r="C21" i="1" s="1"/>
  <c r="BF8" i="3"/>
  <c r="BE8" i="3"/>
  <c r="BE21" i="3" s="1"/>
  <c r="G7" i="2" s="1"/>
  <c r="G14" i="2" s="1"/>
  <c r="C18" i="1" s="1"/>
  <c r="BD8" i="3"/>
  <c r="K8" i="3"/>
  <c r="K21" i="3" s="1"/>
  <c r="I8" i="3"/>
  <c r="G8" i="3"/>
  <c r="BC8" i="3" s="1"/>
  <c r="BC21" i="3" s="1"/>
  <c r="E7" i="2" s="1"/>
  <c r="B7" i="2"/>
  <c r="A7" i="2"/>
  <c r="BF21" i="3"/>
  <c r="H7" i="2" s="1"/>
  <c r="BD21" i="3"/>
  <c r="F7" i="2" s="1"/>
  <c r="F14" i="2" s="1"/>
  <c r="C16" i="1" s="1"/>
  <c r="I21" i="3"/>
  <c r="C21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H14" i="2" l="1"/>
  <c r="C17" i="1" s="1"/>
  <c r="E14" i="2"/>
  <c r="G25" i="2" s="1"/>
  <c r="I25" i="2" s="1"/>
  <c r="G21" i="1" s="1"/>
  <c r="G21" i="3"/>
  <c r="G31" i="3"/>
  <c r="G41" i="3"/>
  <c r="G26" i="2"/>
  <c r="I26" i="2" s="1"/>
  <c r="G24" i="2"/>
  <c r="I24" i="2" s="1"/>
  <c r="G20" i="1" s="1"/>
  <c r="G22" i="2"/>
  <c r="I22" i="2" s="1"/>
  <c r="G18" i="1" s="1"/>
  <c r="G20" i="2"/>
  <c r="I20" i="2" s="1"/>
  <c r="G16" i="1" s="1"/>
  <c r="C15" i="1"/>
  <c r="C19" i="1" s="1"/>
  <c r="C22" i="1" s="1"/>
  <c r="G19" i="2" l="1"/>
  <c r="I19" i="2" s="1"/>
  <c r="G21" i="2"/>
  <c r="I21" i="2" s="1"/>
  <c r="G17" i="1" s="1"/>
  <c r="G23" i="2"/>
  <c r="I23" i="2" s="1"/>
  <c r="G19" i="1" s="1"/>
  <c r="H27" i="2"/>
  <c r="G23" i="1" s="1"/>
  <c r="G22" i="1" s="1"/>
  <c r="G15" i="1"/>
  <c r="C23" i="1"/>
  <c r="F30" i="1" s="1"/>
  <c r="F31" i="1" l="1"/>
  <c r="F34" i="1" s="1"/>
</calcChain>
</file>

<file path=xl/sharedStrings.xml><?xml version="1.0" encoding="utf-8"?>
<sst xmlns="http://schemas.openxmlformats.org/spreadsheetml/2006/main" count="285" uniqueCount="199">
  <si>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</si>
  <si>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</si>
  <si>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</si>
  <si>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</si>
  <si>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</si>
  <si>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</si>
  <si>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</si>
  <si>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</si>
  <si>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</si>
  <si>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</si>
  <si>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</si>
  <si>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</si>
  <si>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</si>
  <si>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</si>
  <si>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</si>
  <si>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</si>
  <si>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</si>
  <si>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</si>
  <si>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</si>
  <si>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</si>
  <si>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</si>
  <si>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</si>
  <si>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</si>
  <si>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</si>
  <si>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</si>
  <si>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</si>
  <si>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</si>
  <si>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</si>
  <si>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</si>
  <si>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</si>
  <si>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</si>
  <si>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</si>
  <si>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</si>
  <si>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</si>
  <si>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</si>
  <si>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</si>
  <si>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</si>
  <si>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</si>
  <si>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</si>
  <si>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</si>
  <si>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</si>
  <si>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</si>
  <si>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</si>
  <si>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</si>
  <si>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</si>
  <si>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</si>
  <si>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</si>
  <si>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</si>
  <si>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</si>
  <si>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</si>
  <si>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</si>
  <si>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</si>
  <si>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</si>
  <si>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</si>
  <si>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</si>
  <si>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</si>
  <si>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</si>
  <si>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</si>
  <si>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</si>
  <si>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</si>
  <si>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</si>
  <si>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</si>
  <si>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</si>
  <si>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</si>
  <si>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</si>
  <si>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</si>
  <si>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</si>
  <si>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</si>
  <si>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</si>
  <si>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</si>
  <si>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</si>
  <si>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</si>
  <si>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</si>
  <si>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</si>
  <si>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dem.hmot / MJ</t>
  </si>
  <si>
    <t>dem. hmot. celk.(t)</t>
  </si>
  <si>
    <t>Díl:</t>
  </si>
  <si>
    <t>1</t>
  </si>
  <si>
    <t>Zemní práce</t>
  </si>
  <si>
    <t>ks</t>
  </si>
  <si>
    <t>Celkem za</t>
  </si>
  <si>
    <t>SLEPÝ ROZPOČET</t>
  </si>
  <si>
    <t>Slepý rozpočet</t>
  </si>
  <si>
    <t>17M03</t>
  </si>
  <si>
    <t>Bernartice - oprava komunikace</t>
  </si>
  <si>
    <t>SO101</t>
  </si>
  <si>
    <t>Komunikace</t>
  </si>
  <si>
    <t>113107222R00</t>
  </si>
  <si>
    <t>Odstranění podkladu nad 200 m2,kam.drcené tl.20 cm (podkladní vrstvy nestmelené)</t>
  </si>
  <si>
    <t>m2</t>
  </si>
  <si>
    <t>viz.situace C.2:1755,04</t>
  </si>
  <si>
    <t>113108420R00</t>
  </si>
  <si>
    <t>Odstranění podkladu pl. nad 50 m2, živice tl.20 cm</t>
  </si>
  <si>
    <t>113202111R00</t>
  </si>
  <si>
    <t>Vytrhání obrub z krajníků nebo obrubníků stojatých</t>
  </si>
  <si>
    <t>m</t>
  </si>
  <si>
    <t>viz.situace C.2:78,22+14,82</t>
  </si>
  <si>
    <t>122202202R00</t>
  </si>
  <si>
    <t>Odkopávky pro silnice v hor. 3 do 1000 m3</t>
  </si>
  <si>
    <t>m3</t>
  </si>
  <si>
    <t>1824,59*0,07</t>
  </si>
  <si>
    <t>122202209R00</t>
  </si>
  <si>
    <t>Příplatek za lepivost - odkop. pro silnice v hor.3</t>
  </si>
  <si>
    <t>162601102R00</t>
  </si>
  <si>
    <t>Vodorovné přemístění výkopku z hor.1-4 do 5000 m</t>
  </si>
  <si>
    <t>171201201R00</t>
  </si>
  <si>
    <t>Uložení sypaniny na skl.-modelace na výšku přes 2m</t>
  </si>
  <si>
    <t>181201102R00</t>
  </si>
  <si>
    <t>Úprava pláně v násypech , v zářezech, v hor. 1-4, se zhutněním</t>
  </si>
  <si>
    <t>viz.situace C.2:1824,59</t>
  </si>
  <si>
    <t>5</t>
  </si>
  <si>
    <t>564861111R00</t>
  </si>
  <si>
    <t>Podklad ze štěrkodrti po zhutnění tloušťky 20 cm</t>
  </si>
  <si>
    <t>viz.situace C.2  avzorový řez C.3:1824,59</t>
  </si>
  <si>
    <t>564952111R00</t>
  </si>
  <si>
    <t>Podklad z mechanicky zpevněného kameniva tl. 15 cm</t>
  </si>
  <si>
    <t>viz.situace C.2  a vzorový řez C.3:1824,59</t>
  </si>
  <si>
    <t>565161111R00</t>
  </si>
  <si>
    <t>Podklad z obal kam.ACP 16+,ACP 22+,do 3 m,tl. 8 cm</t>
  </si>
  <si>
    <t>viz.situace C.2 a vzorový řez C.3:1755,04</t>
  </si>
  <si>
    <t>577132211R00</t>
  </si>
  <si>
    <t>8</t>
  </si>
  <si>
    <t>Trubní vedení</t>
  </si>
  <si>
    <t>895941311RT2</t>
  </si>
  <si>
    <t>Zřízení vpusti uliční z dílců typ UVB - 50 vč. dodávky dílců pro uliční vpusti TBV</t>
  </si>
  <si>
    <t>kus</t>
  </si>
  <si>
    <t>899203111RT2</t>
  </si>
  <si>
    <t>Osazení mříží litinových s rámem do 150 kg včetně dodávky mříže stružkové 500 x 500</t>
  </si>
  <si>
    <t>899331111R00</t>
  </si>
  <si>
    <t>Výšková úprava vstupu do 20 cm, zvýšení poklopu</t>
  </si>
  <si>
    <t>899431111R00</t>
  </si>
  <si>
    <t>Výšková úprava do 20 cm, zvýšení krytu šoupěte, hydrantu</t>
  </si>
  <si>
    <t>hydrant:2</t>
  </si>
  <si>
    <t>šoupě:12</t>
  </si>
  <si>
    <t>899-03Rpol.</t>
  </si>
  <si>
    <t>Dmtž poklop litina+rám+vpusť-50kg (bourání vpustí)</t>
  </si>
  <si>
    <t>viz.situace C.2:1</t>
  </si>
  <si>
    <t>91</t>
  </si>
  <si>
    <t>Doplňující práce na komunikaci</t>
  </si>
  <si>
    <t>915711112R00</t>
  </si>
  <si>
    <t>Vodorovné značení dělících čar š.12 cm silnovrstvé</t>
  </si>
  <si>
    <t>191,36</t>
  </si>
  <si>
    <t>916561111R00</t>
  </si>
  <si>
    <t>Osazení záhon.obrubníků do lože z C 12/15 s opěrou</t>
  </si>
  <si>
    <t>viz.situace C.2:8,75</t>
  </si>
  <si>
    <t>917762111R00</t>
  </si>
  <si>
    <t>Osazení ležat. obrub. bet. s opěrou,lože z C 12/15</t>
  </si>
  <si>
    <t>viz.situace C.2:3,81+3,83+3,95</t>
  </si>
  <si>
    <t>917862111R00</t>
  </si>
  <si>
    <t>Osazení stojat. obrub.bet. s opěrou,lože z C 12/15</t>
  </si>
  <si>
    <t>viz.situace C.2:78,22+0,3+13,66+13,27+1,21+18,44</t>
  </si>
  <si>
    <t>919721211R00</t>
  </si>
  <si>
    <t>Dilatační spáry vkládané vyplněné asfalt. zálivkou</t>
  </si>
  <si>
    <t>viz.situace C.2:86,67</t>
  </si>
  <si>
    <t>919735114R00</t>
  </si>
  <si>
    <t>Řezání stávajícího živičného krytu tl. 15 - 20 cm</t>
  </si>
  <si>
    <t>viz.situace C.2:47,14+39,53</t>
  </si>
  <si>
    <t>919-02Rpol.</t>
  </si>
  <si>
    <t>Vybourání a opětné osazení stávajících DZ (demontáž+montáž)</t>
  </si>
  <si>
    <t>919-03Rpol.</t>
  </si>
  <si>
    <t>Odtranění a opětné osazení "CITY bloků" mobiliáře (3x květník , 3x lavička)</t>
  </si>
  <si>
    <t>Sh</t>
  </si>
  <si>
    <t>59217010</t>
  </si>
  <si>
    <t>Obrubník silniční betonový 150x250x1000 mm</t>
  </si>
  <si>
    <t>125,1*1,01</t>
  </si>
  <si>
    <t>592173060</t>
  </si>
  <si>
    <t>Obrubník chodníkový betonový 100/8/25 šedý</t>
  </si>
  <si>
    <t>8,75*1,01</t>
  </si>
  <si>
    <t>59217476</t>
  </si>
  <si>
    <t>Obrubník silniční nájezdový 1000/150/150 šedý</t>
  </si>
  <si>
    <t>11,59*1,01</t>
  </si>
  <si>
    <t>910</t>
  </si>
  <si>
    <t>DIO</t>
  </si>
  <si>
    <t>910-Rpol.</t>
  </si>
  <si>
    <t>kpl</t>
  </si>
  <si>
    <t>99</t>
  </si>
  <si>
    <t>Staveništní přesun hmot</t>
  </si>
  <si>
    <t>998225111R00</t>
  </si>
  <si>
    <t xml:space="preserve">Přesun hmot, pozemní komunikace, kryt živičný </t>
  </si>
  <si>
    <t>t</t>
  </si>
  <si>
    <t>D96</t>
  </si>
  <si>
    <t>Přesuny suti a vybouraných hmot</t>
  </si>
  <si>
    <t>979082213R00</t>
  </si>
  <si>
    <t xml:space="preserve">Vodorovná doprava suti po suchu do 1 km </t>
  </si>
  <si>
    <t>979082219R00</t>
  </si>
  <si>
    <t>Příplatek za dopravu suti po suchu za další 1 km (odvoz suti celkem do 10km)</t>
  </si>
  <si>
    <t>979099133U00</t>
  </si>
  <si>
    <t xml:space="preserve">Skládkovné kámen příměs 10% </t>
  </si>
  <si>
    <t>979990112R00</t>
  </si>
  <si>
    <t>Poplatek za skládku suti - obalovaný asfalt (určeno k recyklaci)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</si>
  <si>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</si>
  <si>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</si>
  <si>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</si>
  <si>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</si>
  <si>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</si>
  <si>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</si>
  <si>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</si>
  <si>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</si>
  <si>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Beton asfalt.  ACO 11 + S, nad 3 m, 4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</si>
</sst>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0.0"/>
    <numFmt numFmtId="166" formatCode="#,##0\ &quot;Kč&quot;"/>
    <numFmt numFmtId="167" formatCode="#,##0.00000"/>
  </numFmts>
  <fonts count="20" x14ac:knownFonts="1"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30">
    <xf numFmtId="0" fontId="0" fillId="0" borderId="0" xfId="0"/>
    <xf numFmtId="0" fontId="1" fillId="0" borderId="1" xfId="0" applyFont="1" applyBorder="1" applyAlignment="1">
      <alignment horizontal="centerContinuous" vertical="top"/>
    </xf>
    <xf numFmtId="0" fontId="2" fillId="0" borderId="1" xfId="0" applyFont="1" applyBorder="1" applyAlignment="1">
      <alignment horizontal="centerContinuous"/>
    </xf>
    <xf numFmtId="0" fontId="2" fillId="0" borderId="0" xfId="0" applyFont="1"/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2" fillId="2" borderId="8" xfId="0" applyNumberFormat="1" applyFont="1" applyFill="1" applyBorder="1"/>
    <xf numFmtId="0" fontId="3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4" fillId="0" borderId="10" xfId="0" applyFont="1" applyFill="1" applyBorder="1"/>
    <xf numFmtId="3" fontId="4" fillId="0" borderId="11" xfId="0" applyNumberFormat="1" applyFont="1" applyBorder="1" applyAlignment="1">
      <alignment horizontal="left"/>
    </xf>
    <xf numFmtId="0" fontId="2" fillId="0" borderId="0" xfId="0" applyFont="1" applyFill="1"/>
    <xf numFmtId="49" fontId="3" fillId="2" borderId="12" xfId="0" applyNumberFormat="1" applyFont="1" applyFill="1" applyBorder="1"/>
    <xf numFmtId="49" fontId="2" fillId="2" borderId="13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NumberFormat="1" applyFont="1" applyBorder="1"/>
    <xf numFmtId="0" fontId="4" fillId="0" borderId="16" xfId="0" applyNumberFormat="1" applyFont="1" applyBorder="1" applyAlignment="1">
      <alignment horizontal="left"/>
    </xf>
    <xf numFmtId="0" fontId="2" fillId="0" borderId="0" xfId="0" applyNumberFormat="1" applyFont="1" applyBorder="1"/>
    <xf numFmtId="0" fontId="2" fillId="0" borderId="0" xfId="0" applyNumberFormat="1" applyFont="1"/>
    <xf numFmtId="0" fontId="4" fillId="0" borderId="16" xfId="0" applyFont="1" applyBorder="1" applyAlignment="1">
      <alignment horizontal="left"/>
    </xf>
    <xf numFmtId="0" fontId="2" fillId="0" borderId="0" xfId="0" applyFont="1" applyBorder="1"/>
    <xf numFmtId="0" fontId="4" fillId="0" borderId="10" xfId="0" applyFont="1" applyFill="1" applyBorder="1" applyAlignment="1"/>
    <xf numFmtId="0" fontId="4" fillId="0" borderId="16" xfId="0" applyFont="1" applyFill="1" applyBorder="1" applyAlignment="1"/>
    <xf numFmtId="0" fontId="2" fillId="0" borderId="0" xfId="0" applyFont="1" applyFill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3" fontId="2" fillId="0" borderId="0" xfId="0" applyNumberFormat="1" applyFont="1"/>
    <xf numFmtId="0" fontId="4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1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3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0" borderId="24" xfId="0" applyFont="1" applyBorder="1"/>
    <xf numFmtId="0" fontId="2" fillId="0" borderId="25" xfId="0" applyFont="1" applyBorder="1"/>
    <xf numFmtId="3" fontId="2" fillId="0" borderId="6" xfId="0" applyNumberFormat="1" applyFont="1" applyBorder="1"/>
    <xf numFmtId="0" fontId="2" fillId="0" borderId="2" xfId="0" applyFont="1" applyBorder="1"/>
    <xf numFmtId="3" fontId="2" fillId="0" borderId="4" xfId="0" applyNumberFormat="1" applyFont="1" applyBorder="1"/>
    <xf numFmtId="0" fontId="2" fillId="0" borderId="3" xfId="0" applyFont="1" applyBorder="1"/>
    <xf numFmtId="3" fontId="2" fillId="0" borderId="9" xfId="0" applyNumberFormat="1" applyFont="1" applyBorder="1"/>
    <xf numFmtId="0" fontId="2" fillId="0" borderId="8" xfId="0" applyFont="1" applyBorder="1"/>
    <xf numFmtId="0" fontId="2" fillId="0" borderId="26" xfId="0" applyFont="1" applyBorder="1"/>
    <xf numFmtId="0" fontId="2" fillId="0" borderId="25" xfId="0" applyFont="1" applyBorder="1" applyAlignment="1">
      <alignment shrinkToFit="1"/>
    </xf>
    <xf numFmtId="0" fontId="2" fillId="0" borderId="27" xfId="0" applyFont="1" applyBorder="1"/>
    <xf numFmtId="0" fontId="2" fillId="0" borderId="12" xfId="0" applyFont="1" applyBorder="1"/>
    <xf numFmtId="3" fontId="2" fillId="0" borderId="30" xfId="0" applyNumberFormat="1" applyFont="1" applyBorder="1"/>
    <xf numFmtId="0" fontId="2" fillId="0" borderId="28" xfId="0" applyFont="1" applyBorder="1"/>
    <xf numFmtId="3" fontId="2" fillId="0" borderId="31" xfId="0" applyNumberFormat="1" applyFont="1" applyBorder="1"/>
    <xf numFmtId="0" fontId="2" fillId="0" borderId="29" xfId="0" applyFont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2" fillId="0" borderId="1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Fill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165" fontId="2" fillId="0" borderId="40" xfId="0" applyNumberFormat="1" applyFont="1" applyBorder="1" applyAlignment="1">
      <alignment horizontal="right"/>
    </xf>
    <xf numFmtId="0" fontId="2" fillId="0" borderId="40" xfId="0" applyFont="1" applyBorder="1"/>
    <xf numFmtId="0" fontId="2" fillId="0" borderId="9" xfId="0" applyFont="1" applyBorder="1"/>
    <xf numFmtId="165" fontId="2" fillId="0" borderId="8" xfId="0" applyNumberFormat="1" applyFon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0" fontId="6" fillId="0" borderId="0" xfId="0" applyFont="1"/>
    <xf numFmtId="0" fontId="2" fillId="0" borderId="0" xfId="0" applyFont="1" applyAlignment="1"/>
    <xf numFmtId="0" fontId="2" fillId="0" borderId="0" xfId="0" applyFont="1" applyAlignment="1">
      <alignment vertical="justify"/>
    </xf>
    <xf numFmtId="0" fontId="3" fillId="0" borderId="45" xfId="1" applyFont="1" applyBorder="1"/>
    <xf numFmtId="0" fontId="2" fillId="0" borderId="45" xfId="1" applyFont="1" applyBorder="1"/>
    <xf numFmtId="0" fontId="2" fillId="0" borderId="45" xfId="1" applyFont="1" applyBorder="1" applyAlignment="1">
      <alignment horizontal="right"/>
    </xf>
    <xf numFmtId="0" fontId="2" fillId="0" borderId="46" xfId="1" applyFont="1" applyBorder="1"/>
    <xf numFmtId="0" fontId="2" fillId="0" borderId="45" xfId="0" applyNumberFormat="1" applyFont="1" applyBorder="1" applyAlignment="1">
      <alignment horizontal="left"/>
    </xf>
    <xf numFmtId="0" fontId="2" fillId="0" borderId="47" xfId="0" applyNumberFormat="1" applyFont="1" applyBorder="1"/>
    <xf numFmtId="0" fontId="3" fillId="0" borderId="50" xfId="1" applyFont="1" applyBorder="1"/>
    <xf numFmtId="0" fontId="2" fillId="0" borderId="50" xfId="1" applyFont="1" applyBorder="1"/>
    <xf numFmtId="0" fontId="2" fillId="0" borderId="50" xfId="1" applyFont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3" fillId="2" borderId="2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4" fillId="0" borderId="0" xfId="0" applyFont="1" applyBorder="1"/>
    <xf numFmtId="3" fontId="2" fillId="0" borderId="35" xfId="0" applyNumberFormat="1" applyFont="1" applyBorder="1"/>
    <xf numFmtId="0" fontId="3" fillId="2" borderId="21" xfId="0" applyFont="1" applyFill="1" applyBorder="1"/>
    <xf numFmtId="0" fontId="3" fillId="2" borderId="22" xfId="0" applyFont="1" applyFill="1" applyBorder="1"/>
    <xf numFmtId="3" fontId="3" fillId="2" borderId="23" xfId="0" applyNumberFormat="1" applyFont="1" applyFill="1" applyBorder="1"/>
    <xf numFmtId="3" fontId="3" fillId="2" borderId="53" xfId="0" applyNumberFormat="1" applyFont="1" applyFill="1" applyBorder="1"/>
    <xf numFmtId="3" fontId="3" fillId="2" borderId="54" xfId="0" applyNumberFormat="1" applyFont="1" applyFill="1" applyBorder="1"/>
    <xf numFmtId="3" fontId="3" fillId="2" borderId="55" xfId="0" applyNumberFormat="1" applyFont="1" applyFill="1" applyBorder="1"/>
    <xf numFmtId="0" fontId="3" fillId="0" borderId="0" xfId="0" applyFont="1"/>
    <xf numFmtId="3" fontId="1" fillId="0" borderId="0" xfId="0" applyNumberFormat="1" applyFont="1" applyAlignment="1">
      <alignment horizontal="centerContinuous"/>
    </xf>
    <xf numFmtId="0" fontId="2" fillId="2" borderId="33" xfId="0" applyFont="1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2" fillId="0" borderId="17" xfId="0" applyFont="1" applyBorder="1"/>
    <xf numFmtId="3" fontId="2" fillId="0" borderId="26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2" borderId="28" xfId="0" applyFont="1" applyFill="1" applyBorder="1"/>
    <xf numFmtId="0" fontId="3" fillId="2" borderId="31" xfId="0" applyFont="1" applyFill="1" applyBorder="1"/>
    <xf numFmtId="0" fontId="2" fillId="2" borderId="31" xfId="0" applyFont="1" applyFill="1" applyBorder="1"/>
    <xf numFmtId="4" fontId="2" fillId="2" borderId="42" xfId="0" applyNumberFormat="1" applyFont="1" applyFill="1" applyBorder="1"/>
    <xf numFmtId="4" fontId="2" fillId="2" borderId="28" xfId="0" applyNumberFormat="1" applyFont="1" applyFill="1" applyBorder="1"/>
    <xf numFmtId="4" fontId="2" fillId="2" borderId="31" xfId="0" applyNumberFormat="1" applyFont="1" applyFill="1" applyBorder="1"/>
    <xf numFmtId="3" fontId="4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1" applyFont="1"/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4" fillId="0" borderId="46" xfId="1" applyFont="1" applyBorder="1" applyAlignment="1">
      <alignment horizontal="right"/>
    </xf>
    <xf numFmtId="0" fontId="2" fillId="0" borderId="45" xfId="1" applyFont="1" applyBorder="1" applyAlignment="1">
      <alignment horizontal="left"/>
    </xf>
    <xf numFmtId="0" fontId="2" fillId="0" borderId="47" xfId="1" applyFont="1" applyBorder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/>
    <xf numFmtId="49" fontId="4" fillId="2" borderId="10" xfId="1" applyNumberFormat="1" applyFont="1" applyFill="1" applyBorder="1"/>
    <xf numFmtId="0" fontId="4" fillId="2" borderId="8" xfId="1" applyFont="1" applyFill="1" applyBorder="1" applyAlignment="1">
      <alignment horizontal="center"/>
    </xf>
    <xf numFmtId="0" fontId="4" fillId="2" borderId="8" xfId="1" applyNumberFormat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wrapText="1"/>
    </xf>
    <xf numFmtId="0" fontId="3" fillId="0" borderId="56" xfId="1" applyFont="1" applyBorder="1" applyAlignment="1">
      <alignment horizontal="center"/>
    </xf>
    <xf numFmtId="49" fontId="3" fillId="0" borderId="56" xfId="1" applyNumberFormat="1" applyFont="1" applyBorder="1" applyAlignment="1">
      <alignment horizontal="left"/>
    </xf>
    <xf numFmtId="0" fontId="3" fillId="0" borderId="15" xfId="1" applyFont="1" applyBorder="1"/>
    <xf numFmtId="0" fontId="2" fillId="0" borderId="9" xfId="1" applyFont="1" applyBorder="1" applyAlignment="1">
      <alignment horizontal="center"/>
    </xf>
    <xf numFmtId="0" fontId="2" fillId="0" borderId="9" xfId="1" applyNumberFormat="1" applyFont="1" applyBorder="1" applyAlignment="1">
      <alignment horizontal="right"/>
    </xf>
    <xf numFmtId="0" fontId="2" fillId="0" borderId="9" xfId="1" applyNumberFormat="1" applyFont="1" applyBorder="1"/>
    <xf numFmtId="0" fontId="7" fillId="0" borderId="9" xfId="1" applyNumberFormat="1" applyFont="1" applyBorder="1"/>
    <xf numFmtId="0" fontId="7" fillId="0" borderId="8" xfId="1" applyNumberFormat="1" applyFont="1" applyBorder="1"/>
    <xf numFmtId="0" fontId="12" fillId="0" borderId="0" xfId="1" applyFont="1"/>
    <xf numFmtId="0" fontId="7" fillId="0" borderId="59" xfId="1" applyFont="1" applyBorder="1" applyAlignment="1">
      <alignment horizontal="center" vertical="top"/>
    </xf>
    <xf numFmtId="49" fontId="7" fillId="0" borderId="59" xfId="1" applyNumberFormat="1" applyFont="1" applyBorder="1" applyAlignment="1">
      <alignment horizontal="left" vertical="top"/>
    </xf>
    <xf numFmtId="0" fontId="7" fillId="0" borderId="59" xfId="1" applyFont="1" applyBorder="1" applyAlignment="1">
      <alignment vertical="top" wrapText="1"/>
    </xf>
    <xf numFmtId="49" fontId="7" fillId="0" borderId="59" xfId="1" applyNumberFormat="1" applyFont="1" applyBorder="1" applyAlignment="1">
      <alignment horizontal="center" shrinkToFit="1"/>
    </xf>
    <xf numFmtId="4" fontId="7" fillId="0" borderId="59" xfId="1" applyNumberFormat="1" applyFont="1" applyBorder="1" applyAlignment="1">
      <alignment horizontal="right"/>
    </xf>
    <xf numFmtId="4" fontId="7" fillId="0" borderId="59" xfId="1" applyNumberFormat="1" applyFont="1" applyBorder="1"/>
    <xf numFmtId="167" fontId="7" fillId="0" borderId="59" xfId="1" applyNumberFormat="1" applyFont="1" applyBorder="1"/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13" fillId="0" borderId="0" xfId="1" applyFont="1" applyAlignment="1">
      <alignment wrapText="1"/>
    </xf>
    <xf numFmtId="4" fontId="14" fillId="3" borderId="62" xfId="1" applyNumberFormat="1" applyFont="1" applyFill="1" applyBorder="1" applyAlignment="1">
      <alignment horizontal="right" wrapText="1"/>
    </xf>
    <xf numFmtId="0" fontId="14" fillId="3" borderId="34" xfId="1" applyFont="1" applyFill="1" applyBorder="1" applyAlignment="1">
      <alignment horizontal="left" wrapText="1"/>
    </xf>
    <xf numFmtId="0" fontId="14" fillId="0" borderId="0" xfId="0" applyFont="1" applyBorder="1" applyAlignment="1">
      <alignment horizontal="right"/>
    </xf>
    <xf numFmtId="0" fontId="2" fillId="0" borderId="0" xfId="1" applyFont="1" applyBorder="1"/>
    <xf numFmtId="0" fontId="2" fillId="0" borderId="13" xfId="1" applyFont="1" applyBorder="1"/>
    <xf numFmtId="0" fontId="2" fillId="2" borderId="10" xfId="1" applyFont="1" applyFill="1" applyBorder="1" applyAlignment="1">
      <alignment horizontal="center"/>
    </xf>
    <xf numFmtId="49" fontId="16" fillId="2" borderId="10" xfId="1" applyNumberFormat="1" applyFont="1" applyFill="1" applyBorder="1" applyAlignment="1">
      <alignment horizontal="left"/>
    </xf>
    <xf numFmtId="0" fontId="16" fillId="2" borderId="15" xfId="1" applyFont="1" applyFill="1" applyBorder="1"/>
    <xf numFmtId="0" fontId="2" fillId="2" borderId="9" xfId="1" applyFont="1" applyFill="1" applyBorder="1" applyAlignment="1">
      <alignment horizontal="center"/>
    </xf>
    <xf numFmtId="4" fontId="2" fillId="2" borderId="9" xfId="1" applyNumberFormat="1" applyFont="1" applyFill="1" applyBorder="1" applyAlignment="1">
      <alignment horizontal="right"/>
    </xf>
    <xf numFmtId="4" fontId="2" fillId="2" borderId="8" xfId="1" applyNumberFormat="1" applyFont="1" applyFill="1" applyBorder="1" applyAlignment="1">
      <alignment horizontal="right"/>
    </xf>
    <xf numFmtId="4" fontId="3" fillId="2" borderId="10" xfId="1" applyNumberFormat="1" applyFont="1" applyFill="1" applyBorder="1"/>
    <xf numFmtId="0" fontId="17" fillId="2" borderId="10" xfId="1" applyFont="1" applyFill="1" applyBorder="1"/>
    <xf numFmtId="167" fontId="17" fillId="2" borderId="10" xfId="1" applyNumberFormat="1" applyFont="1" applyFill="1" applyBorder="1"/>
    <xf numFmtId="3" fontId="2" fillId="0" borderId="0" xfId="1" applyNumberFormat="1" applyFont="1"/>
    <xf numFmtId="0" fontId="18" fillId="0" borderId="0" xfId="1" applyFont="1" applyAlignment="1"/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2" fillId="0" borderId="0" xfId="1" applyFont="1" applyBorder="1" applyAlignment="1">
      <alignment horizontal="right"/>
    </xf>
    <xf numFmtId="49" fontId="4" fillId="0" borderId="12" xfId="0" applyNumberFormat="1" applyFont="1" applyBorder="1"/>
    <xf numFmtId="3" fontId="2" fillId="0" borderId="13" xfId="0" applyNumberFormat="1" applyFont="1" applyBorder="1"/>
    <xf numFmtId="3" fontId="2" fillId="0" borderId="56" xfId="0" applyNumberFormat="1" applyFont="1" applyBorder="1"/>
    <xf numFmtId="3" fontId="2" fillId="0" borderId="57" xfId="0" applyNumberFormat="1" applyFont="1" applyBorder="1"/>
    <xf numFmtId="0" fontId="2" fillId="0" borderId="0" xfId="0" applyFont="1" applyAlignment="1">
      <alignment horizontal="left" wrapText="1"/>
    </xf>
    <xf numFmtId="166" fontId="2" fillId="0" borderId="15" xfId="0" applyNumberFormat="1" applyFont="1" applyBorder="1" applyAlignment="1">
      <alignment horizontal="right" indent="2"/>
    </xf>
    <xf numFmtId="166" fontId="2" fillId="0" borderId="16" xfId="0" applyNumberFormat="1" applyFont="1" applyBorder="1" applyAlignment="1">
      <alignment horizontal="right" indent="2"/>
    </xf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7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2" fillId="0" borderId="28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43" xfId="1" applyFont="1" applyBorder="1" applyAlignment="1">
      <alignment horizontal="center"/>
    </xf>
    <xf numFmtId="0" fontId="2" fillId="0" borderId="44" xfId="1" applyFont="1" applyBorder="1" applyAlignment="1">
      <alignment horizontal="center"/>
    </xf>
    <xf numFmtId="0" fontId="2" fillId="0" borderId="48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51" xfId="1" applyFont="1" applyBorder="1" applyAlignment="1">
      <alignment horizontal="left"/>
    </xf>
    <xf numFmtId="0" fontId="2" fillId="0" borderId="50" xfId="1" applyFont="1" applyBorder="1" applyAlignment="1">
      <alignment horizontal="left"/>
    </xf>
    <xf numFmtId="0" fontId="2" fillId="0" borderId="52" xfId="1" applyFont="1" applyBorder="1" applyAlignment="1">
      <alignment horizontal="left"/>
    </xf>
    <xf numFmtId="3" fontId="3" fillId="2" borderId="31" xfId="0" applyNumberFormat="1" applyFont="1" applyFill="1" applyBorder="1" applyAlignment="1">
      <alignment horizontal="right"/>
    </xf>
    <xf numFmtId="3" fontId="3" fillId="2" borderId="42" xfId="0" applyNumberFormat="1" applyFont="1" applyFill="1" applyBorder="1" applyAlignment="1">
      <alignment horizontal="right"/>
    </xf>
    <xf numFmtId="49" fontId="14" fillId="3" borderId="60" xfId="1" applyNumberFormat="1" applyFont="1" applyFill="1" applyBorder="1" applyAlignment="1">
      <alignment horizontal="left" wrapText="1"/>
    </xf>
    <xf numFmtId="49" fontId="15" fillId="0" borderId="61" xfId="0" applyNumberFormat="1" applyFont="1" applyBorder="1" applyAlignment="1">
      <alignment horizontal="left" wrapText="1"/>
    </xf>
    <xf numFmtId="0" fontId="9" fillId="0" borderId="0" xfId="1" applyFont="1" applyAlignment="1">
      <alignment horizontal="center"/>
    </xf>
    <xf numFmtId="49" fontId="2" fillId="0" borderId="48" xfId="1" applyNumberFormat="1" applyFont="1" applyBorder="1" applyAlignment="1">
      <alignment horizontal="center"/>
    </xf>
    <xf numFmtId="0" fontId="2" fillId="0" borderId="51" xfId="1" applyFont="1" applyBorder="1" applyAlignment="1">
      <alignment horizontal="center" shrinkToFit="1"/>
    </xf>
    <xf numFmtId="0" fontId="2" fillId="0" borderId="50" xfId="1" applyFont="1" applyBorder="1" applyAlignment="1">
      <alignment horizontal="center" shrinkToFit="1"/>
    </xf>
    <xf numFmtId="0" fontId="2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topLeftCell="A14" workbookViewId="0"/>
  </sheetViews>
  <sheetFormatPr defaultRowHeight="12.75" x14ac:dyDescent="0.2"/>
  <cols>
    <col min="1" max="1" width="2" style="3" customWidth="1"/>
    <col min="2" max="2" width="15" style="3" customWidth="1"/>
    <col min="3" max="3" width="15.85546875" style="3" customWidth="1"/>
    <col min="4" max="4" width="14.5703125" style="3" customWidth="1"/>
    <col min="5" max="5" width="13.5703125" style="3" customWidth="1"/>
    <col min="6" max="6" width="16.5703125" style="3" customWidth="1"/>
    <col min="7" max="7" width="15.28515625" style="3" customWidth="1"/>
    <col min="8" max="16384" width="9.140625" style="3"/>
  </cols>
  <sheetData>
    <row r="1" spans="1:57" ht="24.75" customHeight="1" thickBot="1" x14ac:dyDescent="0.25">
      <c r="A1" s="1" t="s">
        <v>81</v>
      </c>
      <c r="B1" s="2"/>
      <c r="C1" s="2"/>
      <c r="D1" s="2"/>
      <c r="E1" s="2"/>
      <c r="F1" s="2"/>
      <c r="G1" s="2"/>
    </row>
    <row r="2" spans="1:57" ht="12.75" customHeight="1" x14ac:dyDescent="0.2">
      <c r="A2" s="4" t="s">
        <v>0</v>
      </c>
      <c r="B2" s="5"/>
      <c r="C2" s="6">
        <f>Rekapitulace!H1</f>
        <v>0</v>
      </c>
      <c r="D2" s="6">
        <f>Rekapitulace!G2</f>
        <v>0</v>
      </c>
      <c r="E2" s="5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0"/>
      <c r="F3" s="12"/>
      <c r="G3" s="13"/>
    </row>
    <row r="4" spans="1:57" ht="12" customHeight="1" x14ac:dyDescent="0.2">
      <c r="A4" s="14" t="s">
        <v>2</v>
      </c>
      <c r="B4" s="10"/>
      <c r="C4" s="11" t="s">
        <v>3</v>
      </c>
      <c r="D4" s="11"/>
      <c r="E4" s="10"/>
      <c r="F4" s="12" t="s">
        <v>4</v>
      </c>
      <c r="G4" s="15"/>
    </row>
    <row r="5" spans="1:57" ht="12.95" customHeight="1" x14ac:dyDescent="0.2">
      <c r="A5" s="16" t="s">
        <v>85</v>
      </c>
      <c r="B5" s="17"/>
      <c r="C5" s="18" t="s">
        <v>86</v>
      </c>
      <c r="D5" s="19"/>
      <c r="E5" s="20"/>
      <c r="F5" s="12" t="s">
        <v>6</v>
      </c>
      <c r="G5" s="13"/>
    </row>
    <row r="6" spans="1:57" ht="12.95" customHeight="1" x14ac:dyDescent="0.2">
      <c r="A6" s="14" t="s">
        <v>7</v>
      </c>
      <c r="B6" s="10"/>
      <c r="C6" s="11" t="s">
        <v>8</v>
      </c>
      <c r="D6" s="11"/>
      <c r="E6" s="10"/>
      <c r="F6" s="21" t="s">
        <v>9</v>
      </c>
      <c r="G6" s="22"/>
      <c r="O6" s="23"/>
    </row>
    <row r="7" spans="1:57" ht="12.95" customHeight="1" x14ac:dyDescent="0.2">
      <c r="A7" s="24" t="s">
        <v>83</v>
      </c>
      <c r="B7" s="25"/>
      <c r="C7" s="26" t="s">
        <v>84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2"/>
      <c r="C8" s="209"/>
      <c r="D8" s="209"/>
      <c r="E8" s="210"/>
      <c r="F8" s="30" t="s">
        <v>12</v>
      </c>
      <c r="G8" s="31"/>
      <c r="H8" s="32"/>
      <c r="I8" s="33"/>
    </row>
    <row r="9" spans="1:57" x14ac:dyDescent="0.2">
      <c r="A9" s="29" t="s">
        <v>13</v>
      </c>
      <c r="B9" s="12"/>
      <c r="C9" s="209">
        <f>Projektant</f>
        <v>0</v>
      </c>
      <c r="D9" s="209"/>
      <c r="E9" s="210"/>
      <c r="F9" s="12"/>
      <c r="G9" s="34"/>
      <c r="H9" s="35"/>
    </row>
    <row r="10" spans="1:57" x14ac:dyDescent="0.2">
      <c r="A10" s="29" t="s">
        <v>14</v>
      </c>
      <c r="B10" s="12"/>
      <c r="C10" s="209"/>
      <c r="D10" s="209"/>
      <c r="E10" s="209"/>
      <c r="F10" s="36"/>
      <c r="G10" s="37"/>
      <c r="H10" s="38"/>
    </row>
    <row r="11" spans="1:57" ht="13.5" customHeight="1" x14ac:dyDescent="0.2">
      <c r="A11" s="29" t="s">
        <v>15</v>
      </c>
      <c r="B11" s="12"/>
      <c r="C11" s="209"/>
      <c r="D11" s="209"/>
      <c r="E11" s="209"/>
      <c r="F11" s="39" t="s">
        <v>16</v>
      </c>
      <c r="G11" s="40" t="s">
        <v>83</v>
      </c>
      <c r="H11" s="35"/>
      <c r="BA11" s="41"/>
      <c r="BB11" s="41"/>
      <c r="BC11" s="41"/>
      <c r="BD11" s="41"/>
      <c r="BE11" s="41"/>
    </row>
    <row r="12" spans="1:57" ht="12.75" customHeight="1" x14ac:dyDescent="0.2">
      <c r="A12" s="42" t="s">
        <v>17</v>
      </c>
      <c r="B12" s="10"/>
      <c r="C12" s="211"/>
      <c r="D12" s="211"/>
      <c r="E12" s="211"/>
      <c r="F12" s="43" t="s">
        <v>18</v>
      </c>
      <c r="G12" s="44"/>
      <c r="H12" s="35"/>
    </row>
    <row r="13" spans="1:57" ht="28.5" customHeight="1" thickBot="1" x14ac:dyDescent="0.25">
      <c r="A13" s="45" t="s">
        <v>19</v>
      </c>
      <c r="B13" s="46"/>
      <c r="C13" s="46"/>
      <c r="D13" s="46"/>
      <c r="E13" s="47"/>
      <c r="F13" s="47"/>
      <c r="G13" s="48"/>
      <c r="H13" s="35"/>
    </row>
    <row r="14" spans="1:57" ht="17.25" customHeight="1" thickBot="1" x14ac:dyDescent="0.25">
      <c r="A14" s="49" t="s">
        <v>20</v>
      </c>
      <c r="B14" s="50"/>
      <c r="C14" s="51"/>
      <c r="D14" s="52" t="s">
        <v>21</v>
      </c>
      <c r="E14" s="53"/>
      <c r="F14" s="53"/>
      <c r="G14" s="51"/>
    </row>
    <row r="15" spans="1:57" ht="15.95" customHeight="1" x14ac:dyDescent="0.2">
      <c r="A15" s="54"/>
      <c r="B15" s="55" t="s">
        <v>22</v>
      </c>
      <c r="C15" s="56">
        <f>HSV</f>
        <v>0</v>
      </c>
      <c r="D15" s="57" t="str">
        <f>Rekapitulace!A19</f>
        <v>Ztížené výrobní podmínky</v>
      </c>
      <c r="E15" s="58"/>
      <c r="F15" s="59"/>
      <c r="G15" s="56">
        <f>Rekapitulace!I19</f>
        <v>0</v>
      </c>
    </row>
    <row r="16" spans="1:57" ht="15.95" customHeight="1" x14ac:dyDescent="0.2">
      <c r="A16" s="54" t="s">
        <v>23</v>
      </c>
      <c r="B16" s="55" t="s">
        <v>24</v>
      </c>
      <c r="C16" s="56">
        <f>PSV</f>
        <v>0</v>
      </c>
      <c r="D16" s="9" t="str">
        <f>Rekapitulace!A20</f>
        <v>Oborová přirážka</v>
      </c>
      <c r="E16" s="60"/>
      <c r="F16" s="61"/>
      <c r="G16" s="56">
        <f>Rekapitulace!I20</f>
        <v>0</v>
      </c>
    </row>
    <row r="17" spans="1:7" ht="15.95" customHeight="1" x14ac:dyDescent="0.2">
      <c r="A17" s="54" t="s">
        <v>25</v>
      </c>
      <c r="B17" s="55" t="s">
        <v>26</v>
      </c>
      <c r="C17" s="56">
        <f>Mont</f>
        <v>0</v>
      </c>
      <c r="D17" s="9" t="str">
        <f>Rekapitulace!A21</f>
        <v>Přesun stavebních kapacit</v>
      </c>
      <c r="E17" s="60"/>
      <c r="F17" s="61"/>
      <c r="G17" s="56">
        <f>Rekapitulace!I21</f>
        <v>0</v>
      </c>
    </row>
    <row r="18" spans="1:7" ht="15.95" customHeight="1" x14ac:dyDescent="0.2">
      <c r="A18" s="62" t="s">
        <v>27</v>
      </c>
      <c r="B18" s="63" t="s">
        <v>28</v>
      </c>
      <c r="C18" s="56">
        <f>Dodavka</f>
        <v>0</v>
      </c>
      <c r="D18" s="9" t="str">
        <f>Rekapitulace!A22</f>
        <v>Mimostaveništní doprava</v>
      </c>
      <c r="E18" s="60"/>
      <c r="F18" s="61"/>
      <c r="G18" s="56">
        <f>Rekapitulace!I22</f>
        <v>0</v>
      </c>
    </row>
    <row r="19" spans="1:7" ht="15.95" customHeight="1" x14ac:dyDescent="0.2">
      <c r="A19" s="64" t="s">
        <v>29</v>
      </c>
      <c r="B19" s="55"/>
      <c r="C19" s="56">
        <f>SUM(C15:C18)</f>
        <v>0</v>
      </c>
      <c r="D19" s="9" t="str">
        <f>Rekapitulace!A23</f>
        <v>Zařízení staveniště</v>
      </c>
      <c r="E19" s="60"/>
      <c r="F19" s="61"/>
      <c r="G19" s="56">
        <f>Rekapitulace!I23</f>
        <v>0</v>
      </c>
    </row>
    <row r="20" spans="1:7" ht="15.95" customHeight="1" x14ac:dyDescent="0.2">
      <c r="A20" s="64"/>
      <c r="B20" s="55"/>
      <c r="C20" s="56"/>
      <c r="D20" s="9" t="str">
        <f>Rekapitulace!A24</f>
        <v>Provoz investora</v>
      </c>
      <c r="E20" s="60"/>
      <c r="F20" s="61"/>
      <c r="G20" s="56">
        <f>Rekapitulace!I24</f>
        <v>0</v>
      </c>
    </row>
    <row r="21" spans="1:7" ht="15.95" customHeight="1" x14ac:dyDescent="0.2">
      <c r="A21" s="64" t="s">
        <v>30</v>
      </c>
      <c r="B21" s="55"/>
      <c r="C21" s="56">
        <f>HZS</f>
        <v>0</v>
      </c>
      <c r="D21" s="9" t="str">
        <f>Rekapitulace!A25</f>
        <v>Kompletační činnost (IČD)</v>
      </c>
      <c r="E21" s="60"/>
      <c r="F21" s="61"/>
      <c r="G21" s="56">
        <f>Rekapitulace!I25</f>
        <v>0</v>
      </c>
    </row>
    <row r="22" spans="1:7" ht="15.95" customHeight="1" x14ac:dyDescent="0.2">
      <c r="A22" s="65" t="s">
        <v>31</v>
      </c>
      <c r="B22" s="35"/>
      <c r="C22" s="56">
        <f>C19+C21</f>
        <v>0</v>
      </c>
      <c r="D22" s="9" t="s">
        <v>32</v>
      </c>
      <c r="E22" s="60"/>
      <c r="F22" s="61"/>
      <c r="G22" s="56">
        <f>G23-SUM(G15:G21)</f>
        <v>0</v>
      </c>
    </row>
    <row r="23" spans="1:7" ht="15.95" customHeight="1" thickBot="1" x14ac:dyDescent="0.25">
      <c r="A23" s="212" t="s">
        <v>33</v>
      </c>
      <c r="B23" s="213"/>
      <c r="C23" s="66">
        <f>C22+G23</f>
        <v>0</v>
      </c>
      <c r="D23" s="67" t="s">
        <v>34</v>
      </c>
      <c r="E23" s="68"/>
      <c r="F23" s="69"/>
      <c r="G23" s="56">
        <f>VRN</f>
        <v>0</v>
      </c>
    </row>
    <row r="24" spans="1:7" x14ac:dyDescent="0.2">
      <c r="A24" s="70" t="s">
        <v>35</v>
      </c>
      <c r="B24" s="71"/>
      <c r="C24" s="72"/>
      <c r="D24" s="71" t="s">
        <v>36</v>
      </c>
      <c r="E24" s="71"/>
      <c r="F24" s="73" t="s">
        <v>37</v>
      </c>
      <c r="G24" s="74"/>
    </row>
    <row r="25" spans="1:7" x14ac:dyDescent="0.2">
      <c r="A25" s="65" t="s">
        <v>38</v>
      </c>
      <c r="B25" s="35"/>
      <c r="C25" s="75"/>
      <c r="D25" s="35" t="s">
        <v>38</v>
      </c>
      <c r="F25" s="76" t="s">
        <v>38</v>
      </c>
      <c r="G25" s="77"/>
    </row>
    <row r="26" spans="1:7" ht="37.5" customHeight="1" x14ac:dyDescent="0.2">
      <c r="A26" s="65" t="s">
        <v>39</v>
      </c>
      <c r="B26" s="78"/>
      <c r="C26" s="75"/>
      <c r="D26" s="35" t="s">
        <v>39</v>
      </c>
      <c r="F26" s="76" t="s">
        <v>39</v>
      </c>
      <c r="G26" s="77"/>
    </row>
    <row r="27" spans="1:7" x14ac:dyDescent="0.2">
      <c r="A27" s="65"/>
      <c r="B27" s="79"/>
      <c r="C27" s="75"/>
      <c r="D27" s="35"/>
      <c r="F27" s="76"/>
      <c r="G27" s="77"/>
    </row>
    <row r="28" spans="1:7" x14ac:dyDescent="0.2">
      <c r="A28" s="65" t="s">
        <v>40</v>
      </c>
      <c r="B28" s="35"/>
      <c r="C28" s="75"/>
      <c r="D28" s="76" t="s">
        <v>41</v>
      </c>
      <c r="E28" s="75"/>
      <c r="F28" s="80" t="s">
        <v>41</v>
      </c>
      <c r="G28" s="77"/>
    </row>
    <row r="29" spans="1:7" ht="69" customHeight="1" x14ac:dyDescent="0.2">
      <c r="A29" s="65"/>
      <c r="B29" s="35"/>
      <c r="C29" s="81"/>
      <c r="D29" s="82"/>
      <c r="E29" s="81"/>
      <c r="F29" s="35"/>
      <c r="G29" s="77"/>
    </row>
    <row r="30" spans="1:7" x14ac:dyDescent="0.2">
      <c r="A30" s="83" t="s">
        <v>42</v>
      </c>
      <c r="B30" s="84"/>
      <c r="C30" s="85">
        <v>21</v>
      </c>
      <c r="D30" s="84" t="s">
        <v>43</v>
      </c>
      <c r="E30" s="86"/>
      <c r="F30" s="204">
        <f>C23-F32</f>
        <v>0</v>
      </c>
      <c r="G30" s="205"/>
    </row>
    <row r="31" spans="1:7" x14ac:dyDescent="0.2">
      <c r="A31" s="83" t="s">
        <v>44</v>
      </c>
      <c r="B31" s="84"/>
      <c r="C31" s="85">
        <f>SazbaDPH1</f>
        <v>21</v>
      </c>
      <c r="D31" s="84" t="s">
        <v>45</v>
      </c>
      <c r="E31" s="86"/>
      <c r="F31" s="204">
        <f>ROUND(PRODUCT(F30,C31/100),0)</f>
        <v>0</v>
      </c>
      <c r="G31" s="205"/>
    </row>
    <row r="32" spans="1:7" x14ac:dyDescent="0.2">
      <c r="A32" s="83" t="s">
        <v>42</v>
      </c>
      <c r="B32" s="84"/>
      <c r="C32" s="85">
        <v>0</v>
      </c>
      <c r="D32" s="84" t="s">
        <v>45</v>
      </c>
      <c r="E32" s="86"/>
      <c r="F32" s="204">
        <v>0</v>
      </c>
      <c r="G32" s="205"/>
    </row>
    <row r="33" spans="1:8" x14ac:dyDescent="0.2">
      <c r="A33" s="83" t="s">
        <v>44</v>
      </c>
      <c r="B33" s="87"/>
      <c r="C33" s="88">
        <f>SazbaDPH2</f>
        <v>0</v>
      </c>
      <c r="D33" s="84" t="s">
        <v>45</v>
      </c>
      <c r="E33" s="61"/>
      <c r="F33" s="204">
        <f>ROUND(PRODUCT(F32,C33/100),0)</f>
        <v>0</v>
      </c>
      <c r="G33" s="205"/>
    </row>
    <row r="34" spans="1:8" s="92" customFormat="1" ht="19.5" customHeight="1" thickBot="1" x14ac:dyDescent="0.3">
      <c r="A34" s="89" t="s">
        <v>46</v>
      </c>
      <c r="B34" s="90"/>
      <c r="C34" s="90"/>
      <c r="D34" s="90"/>
      <c r="E34" s="91"/>
      <c r="F34" s="206">
        <f>ROUND(SUM(F30:F33),0)</f>
        <v>0</v>
      </c>
      <c r="G34" s="207"/>
    </row>
    <row r="36" spans="1:8" x14ac:dyDescent="0.2">
      <c r="A36" s="93" t="s">
        <v>47</v>
      </c>
      <c r="B36" s="93"/>
      <c r="C36" s="93"/>
      <c r="D36" s="93"/>
      <c r="E36" s="93"/>
      <c r="F36" s="93"/>
      <c r="G36" s="93"/>
      <c r="H36" s="3" t="s">
        <v>5</v>
      </c>
    </row>
    <row r="37" spans="1:8" ht="14.25" customHeight="1" x14ac:dyDescent="0.2">
      <c r="A37" s="93"/>
      <c r="B37" s="208"/>
      <c r="C37" s="208"/>
      <c r="D37" s="208"/>
      <c r="E37" s="208"/>
      <c r="F37" s="208"/>
      <c r="G37" s="208"/>
      <c r="H37" s="3" t="s">
        <v>5</v>
      </c>
    </row>
    <row r="38" spans="1:8" ht="12.75" customHeight="1" x14ac:dyDescent="0.2">
      <c r="A38" s="94"/>
      <c r="B38" s="208"/>
      <c r="C38" s="208"/>
      <c r="D38" s="208"/>
      <c r="E38" s="208"/>
      <c r="F38" s="208"/>
      <c r="G38" s="208"/>
      <c r="H38" s="3" t="s">
        <v>5</v>
      </c>
    </row>
    <row r="39" spans="1:8" x14ac:dyDescent="0.2">
      <c r="A39" s="94"/>
      <c r="B39" s="208"/>
      <c r="C39" s="208"/>
      <c r="D39" s="208"/>
      <c r="E39" s="208"/>
      <c r="F39" s="208"/>
      <c r="G39" s="208"/>
      <c r="H39" s="3" t="s">
        <v>5</v>
      </c>
    </row>
    <row r="40" spans="1:8" x14ac:dyDescent="0.2">
      <c r="A40" s="94"/>
      <c r="B40" s="208"/>
      <c r="C40" s="208"/>
      <c r="D40" s="208"/>
      <c r="E40" s="208"/>
      <c r="F40" s="208"/>
      <c r="G40" s="208"/>
      <c r="H40" s="3" t="s">
        <v>5</v>
      </c>
    </row>
    <row r="41" spans="1:8" x14ac:dyDescent="0.2">
      <c r="A41" s="94"/>
      <c r="B41" s="208"/>
      <c r="C41" s="208"/>
      <c r="D41" s="208"/>
      <c r="E41" s="208"/>
      <c r="F41" s="208"/>
      <c r="G41" s="208"/>
      <c r="H41" s="3" t="s">
        <v>5</v>
      </c>
    </row>
    <row r="42" spans="1:8" x14ac:dyDescent="0.2">
      <c r="A42" s="94"/>
      <c r="B42" s="208"/>
      <c r="C42" s="208"/>
      <c r="D42" s="208"/>
      <c r="E42" s="208"/>
      <c r="F42" s="208"/>
      <c r="G42" s="208"/>
      <c r="H42" s="3" t="s">
        <v>5</v>
      </c>
    </row>
    <row r="43" spans="1:8" x14ac:dyDescent="0.2">
      <c r="A43" s="94"/>
      <c r="B43" s="208"/>
      <c r="C43" s="208"/>
      <c r="D43" s="208"/>
      <c r="E43" s="208"/>
      <c r="F43" s="208"/>
      <c r="G43" s="208"/>
      <c r="H43" s="3" t="s">
        <v>5</v>
      </c>
    </row>
    <row r="44" spans="1:8" x14ac:dyDescent="0.2">
      <c r="A44" s="94"/>
      <c r="B44" s="208"/>
      <c r="C44" s="208"/>
      <c r="D44" s="208"/>
      <c r="E44" s="208"/>
      <c r="F44" s="208"/>
      <c r="G44" s="208"/>
      <c r="H44" s="3" t="s">
        <v>5</v>
      </c>
    </row>
    <row r="45" spans="1:8" ht="0.75" customHeight="1" x14ac:dyDescent="0.2">
      <c r="A45" s="94"/>
      <c r="B45" s="208"/>
      <c r="C45" s="208"/>
      <c r="D45" s="208"/>
      <c r="E45" s="208"/>
      <c r="F45" s="208"/>
      <c r="G45" s="208"/>
      <c r="H45" s="3" t="s">
        <v>5</v>
      </c>
    </row>
    <row r="46" spans="1:8" x14ac:dyDescent="0.2">
      <c r="B46" s="203"/>
      <c r="C46" s="203"/>
      <c r="D46" s="203"/>
      <c r="E46" s="203"/>
      <c r="F46" s="203"/>
      <c r="G46" s="203"/>
    </row>
    <row r="47" spans="1:8" x14ac:dyDescent="0.2">
      <c r="B47" s="203"/>
      <c r="C47" s="203"/>
      <c r="D47" s="203"/>
      <c r="E47" s="203"/>
      <c r="F47" s="203"/>
      <c r="G47" s="203"/>
    </row>
    <row r="48" spans="1:8" x14ac:dyDescent="0.2">
      <c r="B48" s="203"/>
      <c r="C48" s="203"/>
      <c r="D48" s="203"/>
      <c r="E48" s="203"/>
      <c r="F48" s="203"/>
      <c r="G48" s="203"/>
    </row>
    <row r="49" spans="2:7" x14ac:dyDescent="0.2">
      <c r="B49" s="203"/>
      <c r="C49" s="203"/>
      <c r="D49" s="203"/>
      <c r="E49" s="203"/>
      <c r="F49" s="203"/>
      <c r="G49" s="203"/>
    </row>
    <row r="50" spans="2:7" x14ac:dyDescent="0.2">
      <c r="B50" s="203"/>
      <c r="C50" s="203"/>
      <c r="D50" s="203"/>
      <c r="E50" s="203"/>
      <c r="F50" s="203"/>
      <c r="G50" s="203"/>
    </row>
    <row r="51" spans="2:7" x14ac:dyDescent="0.2">
      <c r="B51" s="203"/>
      <c r="C51" s="203"/>
      <c r="D51" s="203"/>
      <c r="E51" s="203"/>
      <c r="F51" s="203"/>
      <c r="G51" s="203"/>
    </row>
    <row r="52" spans="2:7" x14ac:dyDescent="0.2">
      <c r="B52" s="203"/>
      <c r="C52" s="203"/>
      <c r="D52" s="203"/>
      <c r="E52" s="203"/>
      <c r="F52" s="203"/>
      <c r="G52" s="203"/>
    </row>
    <row r="53" spans="2:7" x14ac:dyDescent="0.2">
      <c r="B53" s="203"/>
      <c r="C53" s="203"/>
      <c r="D53" s="203"/>
      <c r="E53" s="203"/>
      <c r="F53" s="203"/>
      <c r="G53" s="203"/>
    </row>
    <row r="54" spans="2:7" x14ac:dyDescent="0.2">
      <c r="B54" s="203"/>
      <c r="C54" s="203"/>
      <c r="D54" s="203"/>
      <c r="E54" s="203"/>
      <c r="F54" s="203"/>
      <c r="G54" s="203"/>
    </row>
    <row r="55" spans="2:7" x14ac:dyDescent="0.2">
      <c r="B55" s="203"/>
      <c r="C55" s="203"/>
      <c r="D55" s="203"/>
      <c r="E55" s="203"/>
      <c r="F55" s="203"/>
      <c r="G55" s="203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8"/>
  <sheetViews>
    <sheetView workbookViewId="0">
      <selection activeCell="H27" sqref="H27:I27"/>
    </sheetView>
  </sheetViews>
  <sheetFormatPr defaultRowHeight="12.75" x14ac:dyDescent="0.2"/>
  <cols>
    <col min="1" max="1" width="5.85546875" style="3" customWidth="1"/>
    <col min="2" max="2" width="6.140625" style="3" customWidth="1"/>
    <col min="3" max="3" width="11.42578125" style="3" customWidth="1"/>
    <col min="4" max="4" width="15.85546875" style="3" customWidth="1"/>
    <col min="5" max="5" width="11.28515625" style="3" customWidth="1"/>
    <col min="6" max="6" width="10.85546875" style="3" customWidth="1"/>
    <col min="7" max="7" width="11" style="3" customWidth="1"/>
    <col min="8" max="8" width="11.140625" style="3" customWidth="1"/>
    <col min="9" max="9" width="10.7109375" style="3" customWidth="1"/>
    <col min="10" max="16384" width="9.140625" style="3"/>
  </cols>
  <sheetData>
    <row r="1" spans="1:57" ht="13.5" thickTop="1" x14ac:dyDescent="0.2">
      <c r="A1" s="214" t="s">
        <v>48</v>
      </c>
      <c r="B1" s="215"/>
      <c r="C1" s="95" t="str">
        <f>CONCATENATE(cislostavby," ",nazevstavby)</f>
        <v>17M03 Bernartice - oprava komunikace</v>
      </c>
      <c r="D1" s="96"/>
      <c r="E1" s="97"/>
      <c r="F1" s="96"/>
      <c r="G1" s="98" t="s">
        <v>49</v>
      </c>
      <c r="H1" s="99"/>
      <c r="I1" s="100"/>
    </row>
    <row r="2" spans="1:57" ht="13.5" thickBot="1" x14ac:dyDescent="0.25">
      <c r="A2" s="216" t="s">
        <v>50</v>
      </c>
      <c r="B2" s="217"/>
      <c r="C2" s="101" t="str">
        <f>CONCATENATE(cisloobjektu," ",nazevobjektu)</f>
        <v>SO101 Komunikace</v>
      </c>
      <c r="D2" s="102"/>
      <c r="E2" s="103"/>
      <c r="F2" s="102"/>
      <c r="G2" s="218"/>
      <c r="H2" s="219"/>
      <c r="I2" s="220"/>
    </row>
    <row r="3" spans="1:57" ht="13.5" thickTop="1" x14ac:dyDescent="0.2">
      <c r="F3" s="35"/>
    </row>
    <row r="4" spans="1:57" ht="19.5" customHeight="1" x14ac:dyDescent="0.25">
      <c r="A4" s="104" t="s">
        <v>51</v>
      </c>
      <c r="B4" s="105"/>
      <c r="C4" s="105"/>
      <c r="D4" s="105"/>
      <c r="E4" s="106"/>
      <c r="F4" s="105"/>
      <c r="G4" s="105"/>
      <c r="H4" s="105"/>
      <c r="I4" s="105"/>
    </row>
    <row r="5" spans="1:57" ht="13.5" thickBot="1" x14ac:dyDescent="0.25"/>
    <row r="6" spans="1:57" s="35" customFormat="1" ht="13.5" thickBot="1" x14ac:dyDescent="0.25">
      <c r="A6" s="107"/>
      <c r="B6" s="108" t="s">
        <v>52</v>
      </c>
      <c r="C6" s="108"/>
      <c r="D6" s="109"/>
      <c r="E6" s="110" t="s">
        <v>53</v>
      </c>
      <c r="F6" s="111" t="s">
        <v>54</v>
      </c>
      <c r="G6" s="111" t="s">
        <v>55</v>
      </c>
      <c r="H6" s="111" t="s">
        <v>56</v>
      </c>
      <c r="I6" s="112" t="s">
        <v>30</v>
      </c>
    </row>
    <row r="7" spans="1:57" s="35" customFormat="1" x14ac:dyDescent="0.2">
      <c r="A7" s="199" t="str">
        <f>Položky!B7</f>
        <v>1</v>
      </c>
      <c r="B7" s="113" t="str">
        <f>Položky!C7</f>
        <v>Zemní práce</v>
      </c>
      <c r="D7" s="114"/>
      <c r="E7" s="200">
        <f>Položky!BC21</f>
        <v>0</v>
      </c>
      <c r="F7" s="201">
        <f>Položky!BD21</f>
        <v>0</v>
      </c>
      <c r="G7" s="201">
        <f>Položky!BE21</f>
        <v>0</v>
      </c>
      <c r="H7" s="201">
        <f>Položky!BF21</f>
        <v>0</v>
      </c>
      <c r="I7" s="202">
        <f>Položky!BG21</f>
        <v>0</v>
      </c>
    </row>
    <row r="8" spans="1:57" s="35" customFormat="1" x14ac:dyDescent="0.2">
      <c r="A8" s="199" t="str">
        <f>Položky!B22</f>
        <v>5</v>
      </c>
      <c r="B8" s="113" t="str">
        <f>Položky!C22</f>
        <v>Komunikace</v>
      </c>
      <c r="D8" s="114"/>
      <c r="E8" s="200">
        <f>Položky!BC31</f>
        <v>0</v>
      </c>
      <c r="F8" s="201">
        <f>Položky!BD31</f>
        <v>0</v>
      </c>
      <c r="G8" s="201">
        <f>Položky!BE31</f>
        <v>0</v>
      </c>
      <c r="H8" s="201">
        <f>Položky!BF31</f>
        <v>0</v>
      </c>
      <c r="I8" s="202">
        <f>Položky!BG31</f>
        <v>0</v>
      </c>
    </row>
    <row r="9" spans="1:57" s="35" customFormat="1" x14ac:dyDescent="0.2">
      <c r="A9" s="199" t="str">
        <f>Položky!B32</f>
        <v>8</v>
      </c>
      <c r="B9" s="113" t="str">
        <f>Položky!C32</f>
        <v>Trubní vedení</v>
      </c>
      <c r="D9" s="114"/>
      <c r="E9" s="200">
        <f>Položky!BC41</f>
        <v>0</v>
      </c>
      <c r="F9" s="201">
        <f>Položky!BD41</f>
        <v>0</v>
      </c>
      <c r="G9" s="201">
        <f>Položky!BE41</f>
        <v>0</v>
      </c>
      <c r="H9" s="201">
        <f>Položky!BF41</f>
        <v>0</v>
      </c>
      <c r="I9" s="202">
        <f>Položky!BG41</f>
        <v>0</v>
      </c>
    </row>
    <row r="10" spans="1:57" s="35" customFormat="1" x14ac:dyDescent="0.2">
      <c r="A10" s="199" t="str">
        <f>Položky!B42</f>
        <v>91</v>
      </c>
      <c r="B10" s="113" t="str">
        <f>Položky!C42</f>
        <v>Doplňující práce na komunikaci</v>
      </c>
      <c r="D10" s="114"/>
      <c r="E10" s="200">
        <f>Položky!BC63</f>
        <v>0</v>
      </c>
      <c r="F10" s="201">
        <f>Položky!BD63</f>
        <v>0</v>
      </c>
      <c r="G10" s="201">
        <f>Položky!BE63</f>
        <v>0</v>
      </c>
      <c r="H10" s="201">
        <f>Položky!BF63</f>
        <v>0</v>
      </c>
      <c r="I10" s="202">
        <f>Položky!BG63</f>
        <v>0</v>
      </c>
    </row>
    <row r="11" spans="1:57" s="35" customFormat="1" x14ac:dyDescent="0.2">
      <c r="A11" s="199" t="str">
        <f>Položky!B64</f>
        <v>910</v>
      </c>
      <c r="B11" s="113" t="str">
        <f>Položky!C64</f>
        <v>DIO</v>
      </c>
      <c r="D11" s="114"/>
      <c r="E11" s="200">
        <f>Položky!BC66</f>
        <v>0</v>
      </c>
      <c r="F11" s="201">
        <f>Položky!BD66</f>
        <v>0</v>
      </c>
      <c r="G11" s="201">
        <f>Položky!BE66</f>
        <v>0</v>
      </c>
      <c r="H11" s="201">
        <f>Položky!BF66</f>
        <v>0</v>
      </c>
      <c r="I11" s="202">
        <f>Položky!BG66</f>
        <v>0</v>
      </c>
    </row>
    <row r="12" spans="1:57" s="35" customFormat="1" x14ac:dyDescent="0.2">
      <c r="A12" s="199" t="str">
        <f>Položky!B67</f>
        <v>99</v>
      </c>
      <c r="B12" s="113" t="str">
        <f>Položky!C67</f>
        <v>Staveništní přesun hmot</v>
      </c>
      <c r="D12" s="114"/>
      <c r="E12" s="200">
        <f>Položky!BC69</f>
        <v>0</v>
      </c>
      <c r="F12" s="201">
        <f>Položky!BD69</f>
        <v>0</v>
      </c>
      <c r="G12" s="201">
        <f>Položky!BE69</f>
        <v>0</v>
      </c>
      <c r="H12" s="201">
        <f>Položky!BF69</f>
        <v>0</v>
      </c>
      <c r="I12" s="202">
        <f>Položky!BG69</f>
        <v>0</v>
      </c>
    </row>
    <row r="13" spans="1:57" s="35" customFormat="1" ht="13.5" thickBot="1" x14ac:dyDescent="0.25">
      <c r="A13" s="199" t="str">
        <f>Položky!B70</f>
        <v>D96</v>
      </c>
      <c r="B13" s="113" t="str">
        <f>Položky!C70</f>
        <v>Přesuny suti a vybouraných hmot</v>
      </c>
      <c r="D13" s="114"/>
      <c r="E13" s="200">
        <f>Položky!BC75</f>
        <v>0</v>
      </c>
      <c r="F13" s="201">
        <f>Položky!BD75</f>
        <v>0</v>
      </c>
      <c r="G13" s="201">
        <f>Položky!BE75</f>
        <v>0</v>
      </c>
      <c r="H13" s="201">
        <f>Položky!BF75</f>
        <v>0</v>
      </c>
      <c r="I13" s="202">
        <f>Položky!BG75</f>
        <v>0</v>
      </c>
    </row>
    <row r="14" spans="1:57" s="121" customFormat="1" ht="13.5" thickBot="1" x14ac:dyDescent="0.25">
      <c r="A14" s="115"/>
      <c r="B14" s="116" t="s">
        <v>57</v>
      </c>
      <c r="C14" s="116"/>
      <c r="D14" s="117"/>
      <c r="E14" s="118">
        <f>SUM(E7:E13)</f>
        <v>0</v>
      </c>
      <c r="F14" s="119">
        <f>SUM(F7:F13)</f>
        <v>0</v>
      </c>
      <c r="G14" s="119">
        <f>SUM(G7:G13)</f>
        <v>0</v>
      </c>
      <c r="H14" s="119">
        <f>SUM(H7:H13)</f>
        <v>0</v>
      </c>
      <c r="I14" s="120">
        <f>SUM(I7:I13)</f>
        <v>0</v>
      </c>
    </row>
    <row r="15" spans="1:57" x14ac:dyDescent="0.2">
      <c r="A15" s="35"/>
      <c r="B15" s="35"/>
      <c r="C15" s="35"/>
      <c r="D15" s="35"/>
      <c r="E15" s="35"/>
      <c r="F15" s="35"/>
      <c r="G15" s="35"/>
      <c r="H15" s="35"/>
      <c r="I15" s="35"/>
    </row>
    <row r="16" spans="1:57" ht="19.5" customHeight="1" x14ac:dyDescent="0.25">
      <c r="A16" s="105" t="s">
        <v>58</v>
      </c>
      <c r="B16" s="105"/>
      <c r="C16" s="105"/>
      <c r="D16" s="105"/>
      <c r="E16" s="105"/>
      <c r="F16" s="105"/>
      <c r="G16" s="122"/>
      <c r="H16" s="105"/>
      <c r="I16" s="105"/>
      <c r="BA16" s="41"/>
      <c r="BB16" s="41"/>
      <c r="BC16" s="41"/>
      <c r="BD16" s="41"/>
      <c r="BE16" s="41"/>
    </row>
    <row r="17" spans="1:53" ht="13.5" thickBot="1" x14ac:dyDescent="0.25"/>
    <row r="18" spans="1:53" x14ac:dyDescent="0.2">
      <c r="A18" s="70" t="s">
        <v>59</v>
      </c>
      <c r="B18" s="71"/>
      <c r="C18" s="71"/>
      <c r="D18" s="123"/>
      <c r="E18" s="124" t="s">
        <v>60</v>
      </c>
      <c r="F18" s="125" t="s">
        <v>61</v>
      </c>
      <c r="G18" s="126" t="s">
        <v>62</v>
      </c>
      <c r="H18" s="127"/>
      <c r="I18" s="128" t="s">
        <v>60</v>
      </c>
    </row>
    <row r="19" spans="1:53" x14ac:dyDescent="0.2">
      <c r="A19" s="64" t="s">
        <v>190</v>
      </c>
      <c r="B19" s="55"/>
      <c r="C19" s="55"/>
      <c r="D19" s="129"/>
      <c r="E19" s="130"/>
      <c r="F19" s="131"/>
      <c r="G19" s="132">
        <f t="shared" ref="G19:G26" si="0">CHOOSE(BA19+1,HSV+PSV,HSV+PSV+Mont,HSV+PSV+Dodavka+Mont,HSV,PSV,Mont,Dodavka,Mont+Dodavka,0)</f>
        <v>0</v>
      </c>
      <c r="H19" s="133"/>
      <c r="I19" s="134">
        <f t="shared" ref="I19:I26" si="1">E19+F19*G19/100</f>
        <v>0</v>
      </c>
      <c r="BA19" s="3">
        <v>0</v>
      </c>
    </row>
    <row r="20" spans="1:53" x14ac:dyDescent="0.2">
      <c r="A20" s="64" t="s">
        <v>191</v>
      </c>
      <c r="B20" s="55"/>
      <c r="C20" s="55"/>
      <c r="D20" s="129"/>
      <c r="E20" s="130"/>
      <c r="F20" s="131"/>
      <c r="G20" s="132">
        <f t="shared" si="0"/>
        <v>0</v>
      </c>
      <c r="H20" s="133"/>
      <c r="I20" s="134">
        <f t="shared" si="1"/>
        <v>0</v>
      </c>
      <c r="BA20" s="3">
        <v>0</v>
      </c>
    </row>
    <row r="21" spans="1:53" x14ac:dyDescent="0.2">
      <c r="A21" s="64" t="s">
        <v>192</v>
      </c>
      <c r="B21" s="55"/>
      <c r="C21" s="55"/>
      <c r="D21" s="129"/>
      <c r="E21" s="130"/>
      <c r="F21" s="131"/>
      <c r="G21" s="132">
        <f t="shared" si="0"/>
        <v>0</v>
      </c>
      <c r="H21" s="133"/>
      <c r="I21" s="134">
        <f t="shared" si="1"/>
        <v>0</v>
      </c>
      <c r="BA21" s="3">
        <v>0</v>
      </c>
    </row>
    <row r="22" spans="1:53" x14ac:dyDescent="0.2">
      <c r="A22" s="64" t="s">
        <v>193</v>
      </c>
      <c r="B22" s="55"/>
      <c r="C22" s="55"/>
      <c r="D22" s="129"/>
      <c r="E22" s="130"/>
      <c r="F22" s="131"/>
      <c r="G22" s="132">
        <f t="shared" si="0"/>
        <v>0</v>
      </c>
      <c r="H22" s="133"/>
      <c r="I22" s="134">
        <f t="shared" si="1"/>
        <v>0</v>
      </c>
      <c r="BA22" s="3">
        <v>0</v>
      </c>
    </row>
    <row r="23" spans="1:53" x14ac:dyDescent="0.2">
      <c r="A23" s="64" t="s">
        <v>194</v>
      </c>
      <c r="B23" s="55"/>
      <c r="C23" s="55"/>
      <c r="D23" s="129"/>
      <c r="E23" s="130"/>
      <c r="F23" s="131"/>
      <c r="G23" s="132">
        <f t="shared" si="0"/>
        <v>0</v>
      </c>
      <c r="H23" s="133"/>
      <c r="I23" s="134">
        <f t="shared" si="1"/>
        <v>0</v>
      </c>
      <c r="BA23" s="3">
        <v>1</v>
      </c>
    </row>
    <row r="24" spans="1:53" x14ac:dyDescent="0.2">
      <c r="A24" s="64" t="s">
        <v>195</v>
      </c>
      <c r="B24" s="55"/>
      <c r="C24" s="55"/>
      <c r="D24" s="129"/>
      <c r="E24" s="130"/>
      <c r="F24" s="131"/>
      <c r="G24" s="132">
        <f t="shared" si="0"/>
        <v>0</v>
      </c>
      <c r="H24" s="133"/>
      <c r="I24" s="134">
        <f t="shared" si="1"/>
        <v>0</v>
      </c>
      <c r="BA24" s="3">
        <v>1</v>
      </c>
    </row>
    <row r="25" spans="1:53" x14ac:dyDescent="0.2">
      <c r="A25" s="64" t="s">
        <v>196</v>
      </c>
      <c r="B25" s="55"/>
      <c r="C25" s="55"/>
      <c r="D25" s="129"/>
      <c r="E25" s="130"/>
      <c r="F25" s="131"/>
      <c r="G25" s="132">
        <f t="shared" si="0"/>
        <v>0</v>
      </c>
      <c r="H25" s="133"/>
      <c r="I25" s="134">
        <f t="shared" si="1"/>
        <v>0</v>
      </c>
      <c r="BA25" s="3">
        <v>2</v>
      </c>
    </row>
    <row r="26" spans="1:53" x14ac:dyDescent="0.2">
      <c r="A26" s="64" t="s">
        <v>197</v>
      </c>
      <c r="B26" s="55"/>
      <c r="C26" s="55"/>
      <c r="D26" s="129"/>
      <c r="E26" s="130"/>
      <c r="F26" s="131"/>
      <c r="G26" s="132">
        <f t="shared" si="0"/>
        <v>0</v>
      </c>
      <c r="H26" s="133"/>
      <c r="I26" s="134">
        <f t="shared" si="1"/>
        <v>0</v>
      </c>
      <c r="BA26" s="3">
        <v>2</v>
      </c>
    </row>
    <row r="27" spans="1:53" ht="13.5" thickBot="1" x14ac:dyDescent="0.25">
      <c r="A27" s="135"/>
      <c r="B27" s="136" t="s">
        <v>63</v>
      </c>
      <c r="C27" s="137"/>
      <c r="D27" s="138"/>
      <c r="E27" s="139"/>
      <c r="F27" s="140"/>
      <c r="G27" s="140"/>
      <c r="H27" s="221">
        <f>SUM(I19:I26)</f>
        <v>0</v>
      </c>
      <c r="I27" s="222"/>
    </row>
    <row r="29" spans="1:53" x14ac:dyDescent="0.2">
      <c r="B29" s="121"/>
      <c r="F29" s="141"/>
      <c r="G29" s="142"/>
      <c r="H29" s="142"/>
      <c r="I29" s="143"/>
    </row>
    <row r="30" spans="1:53" x14ac:dyDescent="0.2">
      <c r="F30" s="141"/>
      <c r="G30" s="142"/>
      <c r="H30" s="142"/>
      <c r="I30" s="143"/>
    </row>
    <row r="31" spans="1:53" x14ac:dyDescent="0.2">
      <c r="F31" s="141"/>
      <c r="G31" s="142"/>
      <c r="H31" s="142"/>
      <c r="I31" s="143"/>
    </row>
    <row r="32" spans="1:53" x14ac:dyDescent="0.2">
      <c r="F32" s="141"/>
      <c r="G32" s="142"/>
      <c r="H32" s="142"/>
      <c r="I32" s="143"/>
    </row>
    <row r="33" spans="6:9" x14ac:dyDescent="0.2">
      <c r="F33" s="141"/>
      <c r="G33" s="142"/>
      <c r="H33" s="142"/>
      <c r="I33" s="143"/>
    </row>
    <row r="34" spans="6:9" x14ac:dyDescent="0.2">
      <c r="F34" s="141"/>
      <c r="G34" s="142"/>
      <c r="H34" s="142"/>
      <c r="I34" s="143"/>
    </row>
    <row r="35" spans="6:9" x14ac:dyDescent="0.2">
      <c r="F35" s="141"/>
      <c r="G35" s="142"/>
      <c r="H35" s="142"/>
      <c r="I35" s="143"/>
    </row>
    <row r="36" spans="6:9" x14ac:dyDescent="0.2">
      <c r="F36" s="141"/>
      <c r="G36" s="142"/>
      <c r="H36" s="142"/>
      <c r="I36" s="143"/>
    </row>
    <row r="37" spans="6:9" x14ac:dyDescent="0.2">
      <c r="F37" s="141"/>
      <c r="G37" s="142"/>
      <c r="H37" s="142"/>
      <c r="I37" s="143"/>
    </row>
    <row r="38" spans="6:9" x14ac:dyDescent="0.2">
      <c r="F38" s="141"/>
      <c r="G38" s="142"/>
      <c r="H38" s="142"/>
      <c r="I38" s="143"/>
    </row>
    <row r="39" spans="6:9" x14ac:dyDescent="0.2">
      <c r="F39" s="141"/>
      <c r="G39" s="142"/>
      <c r="H39" s="142"/>
      <c r="I39" s="143"/>
    </row>
    <row r="40" spans="6:9" x14ac:dyDescent="0.2">
      <c r="F40" s="141"/>
      <c r="G40" s="142"/>
      <c r="H40" s="142"/>
      <c r="I40" s="143"/>
    </row>
    <row r="41" spans="6:9" x14ac:dyDescent="0.2">
      <c r="F41" s="141"/>
      <c r="G41" s="142"/>
      <c r="H41" s="142"/>
      <c r="I41" s="143"/>
    </row>
    <row r="42" spans="6:9" x14ac:dyDescent="0.2">
      <c r="F42" s="141"/>
      <c r="G42" s="142"/>
      <c r="H42" s="142"/>
      <c r="I42" s="143"/>
    </row>
    <row r="43" spans="6:9" x14ac:dyDescent="0.2">
      <c r="F43" s="141"/>
      <c r="G43" s="142"/>
      <c r="H43" s="142"/>
      <c r="I43" s="143"/>
    </row>
    <row r="44" spans="6:9" x14ac:dyDescent="0.2">
      <c r="F44" s="141"/>
      <c r="G44" s="142"/>
      <c r="H44" s="142"/>
      <c r="I44" s="143"/>
    </row>
    <row r="45" spans="6:9" x14ac:dyDescent="0.2">
      <c r="F45" s="141"/>
      <c r="G45" s="142"/>
      <c r="H45" s="142"/>
      <c r="I45" s="143"/>
    </row>
    <row r="46" spans="6:9" x14ac:dyDescent="0.2">
      <c r="F46" s="141"/>
      <c r="G46" s="142"/>
      <c r="H46" s="142"/>
      <c r="I46" s="143"/>
    </row>
    <row r="47" spans="6:9" x14ac:dyDescent="0.2">
      <c r="F47" s="141"/>
      <c r="G47" s="142"/>
      <c r="H47" s="142"/>
      <c r="I47" s="143"/>
    </row>
    <row r="48" spans="6:9" x14ac:dyDescent="0.2">
      <c r="F48" s="141"/>
      <c r="G48" s="142"/>
      <c r="H48" s="142"/>
      <c r="I48" s="143"/>
    </row>
    <row r="49" spans="6:9" x14ac:dyDescent="0.2">
      <c r="F49" s="141"/>
      <c r="G49" s="142"/>
      <c r="H49" s="142"/>
      <c r="I49" s="143"/>
    </row>
    <row r="50" spans="6:9" x14ac:dyDescent="0.2">
      <c r="F50" s="141"/>
      <c r="G50" s="142"/>
      <c r="H50" s="142"/>
      <c r="I50" s="143"/>
    </row>
    <row r="51" spans="6:9" x14ac:dyDescent="0.2">
      <c r="F51" s="141"/>
      <c r="G51" s="142"/>
      <c r="H51" s="142"/>
      <c r="I51" s="143"/>
    </row>
    <row r="52" spans="6:9" x14ac:dyDescent="0.2">
      <c r="F52" s="141"/>
      <c r="G52" s="142"/>
      <c r="H52" s="142"/>
      <c r="I52" s="143"/>
    </row>
    <row r="53" spans="6:9" x14ac:dyDescent="0.2">
      <c r="F53" s="141"/>
      <c r="G53" s="142"/>
      <c r="H53" s="142"/>
      <c r="I53" s="143"/>
    </row>
    <row r="54" spans="6:9" x14ac:dyDescent="0.2">
      <c r="F54" s="141"/>
      <c r="G54" s="142"/>
      <c r="H54" s="142"/>
      <c r="I54" s="143"/>
    </row>
    <row r="55" spans="6:9" x14ac:dyDescent="0.2">
      <c r="F55" s="141"/>
      <c r="G55" s="142"/>
      <c r="H55" s="142"/>
      <c r="I55" s="143"/>
    </row>
    <row r="56" spans="6:9" x14ac:dyDescent="0.2">
      <c r="F56" s="141"/>
      <c r="G56" s="142"/>
      <c r="H56" s="142"/>
      <c r="I56" s="143"/>
    </row>
    <row r="57" spans="6:9" x14ac:dyDescent="0.2">
      <c r="F57" s="141"/>
      <c r="G57" s="142"/>
      <c r="H57" s="142"/>
      <c r="I57" s="143"/>
    </row>
    <row r="58" spans="6:9" x14ac:dyDescent="0.2">
      <c r="F58" s="141"/>
      <c r="G58" s="142"/>
      <c r="H58" s="142"/>
      <c r="I58" s="143"/>
    </row>
    <row r="59" spans="6:9" x14ac:dyDescent="0.2">
      <c r="F59" s="141"/>
      <c r="G59" s="142"/>
      <c r="H59" s="142"/>
      <c r="I59" s="143"/>
    </row>
    <row r="60" spans="6:9" x14ac:dyDescent="0.2">
      <c r="F60" s="141"/>
      <c r="G60" s="142"/>
      <c r="H60" s="142"/>
      <c r="I60" s="143"/>
    </row>
    <row r="61" spans="6:9" x14ac:dyDescent="0.2">
      <c r="F61" s="141"/>
      <c r="G61" s="142"/>
      <c r="H61" s="142"/>
      <c r="I61" s="143"/>
    </row>
    <row r="62" spans="6:9" x14ac:dyDescent="0.2">
      <c r="F62" s="141"/>
      <c r="G62" s="142"/>
      <c r="H62" s="142"/>
      <c r="I62" s="143"/>
    </row>
    <row r="63" spans="6:9" x14ac:dyDescent="0.2">
      <c r="F63" s="141"/>
      <c r="G63" s="142"/>
      <c r="H63" s="142"/>
      <c r="I63" s="143"/>
    </row>
    <row r="64" spans="6:9" x14ac:dyDescent="0.2">
      <c r="F64" s="141"/>
      <c r="G64" s="142"/>
      <c r="H64" s="142"/>
      <c r="I64" s="143"/>
    </row>
    <row r="65" spans="6:9" x14ac:dyDescent="0.2">
      <c r="F65" s="141"/>
      <c r="G65" s="142"/>
      <c r="H65" s="142"/>
      <c r="I65" s="143"/>
    </row>
    <row r="66" spans="6:9" x14ac:dyDescent="0.2">
      <c r="F66" s="141"/>
      <c r="G66" s="142"/>
      <c r="H66" s="142"/>
      <c r="I66" s="143"/>
    </row>
    <row r="67" spans="6:9" x14ac:dyDescent="0.2">
      <c r="F67" s="141"/>
      <c r="G67" s="142"/>
      <c r="H67" s="142"/>
      <c r="I67" s="143"/>
    </row>
    <row r="68" spans="6:9" x14ac:dyDescent="0.2">
      <c r="F68" s="141"/>
      <c r="G68" s="142"/>
      <c r="H68" s="142"/>
      <c r="I68" s="143"/>
    </row>
    <row r="69" spans="6:9" x14ac:dyDescent="0.2">
      <c r="F69" s="141"/>
      <c r="G69" s="142"/>
      <c r="H69" s="142"/>
      <c r="I69" s="143"/>
    </row>
    <row r="70" spans="6:9" x14ac:dyDescent="0.2">
      <c r="F70" s="141"/>
      <c r="G70" s="142"/>
      <c r="H70" s="142"/>
      <c r="I70" s="143"/>
    </row>
    <row r="71" spans="6:9" x14ac:dyDescent="0.2">
      <c r="F71" s="141"/>
      <c r="G71" s="142"/>
      <c r="H71" s="142"/>
      <c r="I71" s="143"/>
    </row>
    <row r="72" spans="6:9" x14ac:dyDescent="0.2">
      <c r="F72" s="141"/>
      <c r="G72" s="142"/>
      <c r="H72" s="142"/>
      <c r="I72" s="143"/>
    </row>
    <row r="73" spans="6:9" x14ac:dyDescent="0.2">
      <c r="F73" s="141"/>
      <c r="G73" s="142"/>
      <c r="H73" s="142"/>
      <c r="I73" s="143"/>
    </row>
    <row r="74" spans="6:9" x14ac:dyDescent="0.2">
      <c r="F74" s="141"/>
      <c r="G74" s="142"/>
      <c r="H74" s="142"/>
      <c r="I74" s="143"/>
    </row>
    <row r="75" spans="6:9" x14ac:dyDescent="0.2">
      <c r="F75" s="141"/>
      <c r="G75" s="142"/>
      <c r="H75" s="142"/>
      <c r="I75" s="143"/>
    </row>
    <row r="76" spans="6:9" x14ac:dyDescent="0.2">
      <c r="F76" s="141"/>
      <c r="G76" s="142"/>
      <c r="H76" s="142"/>
      <c r="I76" s="143"/>
    </row>
    <row r="77" spans="6:9" x14ac:dyDescent="0.2">
      <c r="F77" s="141"/>
      <c r="G77" s="142"/>
      <c r="H77" s="142"/>
      <c r="I77" s="143"/>
    </row>
    <row r="78" spans="6:9" x14ac:dyDescent="0.2">
      <c r="F78" s="141"/>
      <c r="G78" s="142"/>
      <c r="H78" s="142"/>
      <c r="I78" s="143"/>
    </row>
  </sheetData>
  <mergeCells count="4">
    <mergeCell ref="A1:B1"/>
    <mergeCell ref="A2:B2"/>
    <mergeCell ref="G2:I2"/>
    <mergeCell ref="H27:I27"/>
  </mergeCells>
  <pageMargins left="0.59055118110236227" right="0.39370078740157483" top="0.59055118110236227" bottom="0.59055118110236227" header="0.19685039370078741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D148"/>
  <sheetViews>
    <sheetView showGridLines="0" showZeros="0" topLeftCell="A61" zoomScaleNormal="100" workbookViewId="0">
      <selection activeCell="L34" sqref="L34"/>
    </sheetView>
  </sheetViews>
  <sheetFormatPr defaultRowHeight="12.75" x14ac:dyDescent="0.2"/>
  <cols>
    <col min="1" max="1" width="4.42578125" style="144" customWidth="1"/>
    <col min="2" max="2" width="11.5703125" style="144" customWidth="1"/>
    <col min="3" max="3" width="40.42578125" style="144" customWidth="1"/>
    <col min="4" max="4" width="5.5703125" style="144" customWidth="1"/>
    <col min="5" max="5" width="8.5703125" style="152" customWidth="1"/>
    <col min="6" max="6" width="9.85546875" style="144" customWidth="1"/>
    <col min="7" max="7" width="13.85546875" style="144" customWidth="1"/>
    <col min="8" max="11" width="11.140625" style="144" customWidth="1"/>
    <col min="12" max="12" width="75.42578125" style="144" customWidth="1"/>
    <col min="13" max="13" width="45.28515625" style="144" customWidth="1"/>
    <col min="14" max="14" width="75.42578125" style="144" customWidth="1"/>
    <col min="15" max="15" width="45.28515625" style="144" customWidth="1"/>
    <col min="16" max="16384" width="9.140625" style="144"/>
  </cols>
  <sheetData>
    <row r="1" spans="1:82" ht="15.75" x14ac:dyDescent="0.25">
      <c r="A1" s="225" t="s">
        <v>82</v>
      </c>
      <c r="B1" s="225"/>
      <c r="C1" s="225"/>
      <c r="D1" s="225"/>
      <c r="E1" s="225"/>
      <c r="F1" s="225"/>
      <c r="G1" s="225"/>
    </row>
    <row r="2" spans="1:82" ht="14.25" customHeight="1" thickBot="1" x14ac:dyDescent="0.25">
      <c r="B2" s="145"/>
      <c r="C2" s="146"/>
      <c r="D2" s="146"/>
      <c r="E2" s="147"/>
      <c r="F2" s="146"/>
      <c r="G2" s="146"/>
    </row>
    <row r="3" spans="1:82" ht="13.5" thickTop="1" x14ac:dyDescent="0.2">
      <c r="A3" s="214" t="s">
        <v>48</v>
      </c>
      <c r="B3" s="215"/>
      <c r="C3" s="95" t="str">
        <f>CONCATENATE(cislostavby," ",nazevstavby)</f>
        <v>17M03 Bernartice - oprava komunikace</v>
      </c>
      <c r="D3" s="96"/>
      <c r="E3" s="148" t="s">
        <v>64</v>
      </c>
      <c r="F3" s="149">
        <f>Rekapitulace!H1</f>
        <v>0</v>
      </c>
      <c r="G3" s="150"/>
    </row>
    <row r="4" spans="1:82" ht="13.5" thickBot="1" x14ac:dyDescent="0.25">
      <c r="A4" s="226" t="s">
        <v>50</v>
      </c>
      <c r="B4" s="217"/>
      <c r="C4" s="101" t="str">
        <f>CONCATENATE(cisloobjektu," ",nazevobjektu)</f>
        <v>SO101 Komunikace</v>
      </c>
      <c r="D4" s="102"/>
      <c r="E4" s="227">
        <f>Rekapitulace!G2</f>
        <v>0</v>
      </c>
      <c r="F4" s="228"/>
      <c r="G4" s="229"/>
    </row>
    <row r="5" spans="1:82" ht="13.5" thickTop="1" x14ac:dyDescent="0.2">
      <c r="A5" s="151"/>
      <c r="G5" s="153"/>
    </row>
    <row r="6" spans="1:82" ht="22.5" x14ac:dyDescent="0.2">
      <c r="A6" s="154" t="s">
        <v>65</v>
      </c>
      <c r="B6" s="155" t="s">
        <v>66</v>
      </c>
      <c r="C6" s="155" t="s">
        <v>67</v>
      </c>
      <c r="D6" s="155" t="s">
        <v>68</v>
      </c>
      <c r="E6" s="156" t="s">
        <v>69</v>
      </c>
      <c r="F6" s="155" t="s">
        <v>70</v>
      </c>
      <c r="G6" s="157" t="s">
        <v>71</v>
      </c>
      <c r="H6" s="158" t="s">
        <v>72</v>
      </c>
      <c r="I6" s="158" t="s">
        <v>73</v>
      </c>
      <c r="J6" s="158" t="s">
        <v>74</v>
      </c>
      <c r="K6" s="158" t="s">
        <v>75</v>
      </c>
    </row>
    <row r="7" spans="1:82" x14ac:dyDescent="0.2">
      <c r="A7" s="159" t="s">
        <v>76</v>
      </c>
      <c r="B7" s="160" t="s">
        <v>77</v>
      </c>
      <c r="C7" s="161" t="s">
        <v>78</v>
      </c>
      <c r="D7" s="162"/>
      <c r="E7" s="163"/>
      <c r="F7" s="163"/>
      <c r="G7" s="164"/>
      <c r="H7" s="165"/>
      <c r="I7" s="166"/>
      <c r="J7" s="165"/>
      <c r="K7" s="166"/>
      <c r="Q7" s="167">
        <v>1</v>
      </c>
    </row>
    <row r="8" spans="1:82" ht="22.5" x14ac:dyDescent="0.2">
      <c r="A8" s="168">
        <v>1</v>
      </c>
      <c r="B8" s="169" t="s">
        <v>87</v>
      </c>
      <c r="C8" s="170" t="s">
        <v>88</v>
      </c>
      <c r="D8" s="171" t="s">
        <v>89</v>
      </c>
      <c r="E8" s="172">
        <v>1755.04</v>
      </c>
      <c r="F8" s="172">
        <v>0</v>
      </c>
      <c r="G8" s="173">
        <f>E8*F8</f>
        <v>0</v>
      </c>
      <c r="H8" s="174">
        <v>0</v>
      </c>
      <c r="I8" s="174">
        <f>E8*H8</f>
        <v>0</v>
      </c>
      <c r="J8" s="174">
        <v>-0.23499999999999999</v>
      </c>
      <c r="K8" s="174">
        <f>E8*J8</f>
        <v>-412.43439999999998</v>
      </c>
      <c r="Q8" s="167">
        <v>2</v>
      </c>
      <c r="AA8" s="144">
        <v>1</v>
      </c>
      <c r="AB8" s="144">
        <v>1</v>
      </c>
      <c r="AC8" s="144">
        <v>1</v>
      </c>
      <c r="BB8" s="144">
        <v>1</v>
      </c>
      <c r="BC8" s="144">
        <f>IF(BB8=1,G8,0)</f>
        <v>0</v>
      </c>
      <c r="BD8" s="144">
        <f>IF(BB8=2,G8,0)</f>
        <v>0</v>
      </c>
      <c r="BE8" s="144">
        <f>IF(BB8=3,G8,0)</f>
        <v>0</v>
      </c>
      <c r="BF8" s="144">
        <f>IF(BB8=4,G8,0)</f>
        <v>0</v>
      </c>
      <c r="BG8" s="144">
        <f>IF(BB8=5,G8,0)</f>
        <v>0</v>
      </c>
      <c r="CA8" s="144">
        <v>1</v>
      </c>
      <c r="CB8" s="144">
        <v>1</v>
      </c>
      <c r="CC8" s="167"/>
      <c r="CD8" s="167"/>
    </row>
    <row r="9" spans="1:82" x14ac:dyDescent="0.2">
      <c r="A9" s="175"/>
      <c r="B9" s="176"/>
      <c r="C9" s="223" t="s">
        <v>90</v>
      </c>
      <c r="D9" s="224"/>
      <c r="E9" s="178">
        <v>1755.04</v>
      </c>
      <c r="F9" s="179"/>
      <c r="G9" s="180"/>
      <c r="H9" s="181"/>
      <c r="I9" s="182"/>
      <c r="J9" s="181"/>
      <c r="K9" s="182"/>
      <c r="M9" s="177" t="s">
        <v>90</v>
      </c>
      <c r="O9" s="177"/>
      <c r="Q9" s="167"/>
    </row>
    <row r="10" spans="1:82" x14ac:dyDescent="0.2">
      <c r="A10" s="168">
        <v>2</v>
      </c>
      <c r="B10" s="169" t="s">
        <v>91</v>
      </c>
      <c r="C10" s="170" t="s">
        <v>92</v>
      </c>
      <c r="D10" s="171" t="s">
        <v>89</v>
      </c>
      <c r="E10" s="172">
        <v>1755.04</v>
      </c>
      <c r="F10" s="172">
        <v>0</v>
      </c>
      <c r="G10" s="173">
        <f>E10*F10</f>
        <v>0</v>
      </c>
      <c r="H10" s="174">
        <v>0</v>
      </c>
      <c r="I10" s="174">
        <f>E10*H10</f>
        <v>0</v>
      </c>
      <c r="J10" s="174">
        <v>-0.44</v>
      </c>
      <c r="K10" s="174">
        <f>E10*J10</f>
        <v>-772.21759999999995</v>
      </c>
      <c r="Q10" s="167">
        <v>2</v>
      </c>
      <c r="AA10" s="144">
        <v>1</v>
      </c>
      <c r="AB10" s="144">
        <v>1</v>
      </c>
      <c r="AC10" s="144">
        <v>1</v>
      </c>
      <c r="BB10" s="144">
        <v>1</v>
      </c>
      <c r="BC10" s="144">
        <f>IF(BB10=1,G10,0)</f>
        <v>0</v>
      </c>
      <c r="BD10" s="144">
        <f>IF(BB10=2,G10,0)</f>
        <v>0</v>
      </c>
      <c r="BE10" s="144">
        <f>IF(BB10=3,G10,0)</f>
        <v>0</v>
      </c>
      <c r="BF10" s="144">
        <f>IF(BB10=4,G10,0)</f>
        <v>0</v>
      </c>
      <c r="BG10" s="144">
        <f>IF(BB10=5,G10,0)</f>
        <v>0</v>
      </c>
      <c r="CA10" s="144">
        <v>1</v>
      </c>
      <c r="CB10" s="144">
        <v>1</v>
      </c>
      <c r="CC10" s="167"/>
      <c r="CD10" s="167"/>
    </row>
    <row r="11" spans="1:82" x14ac:dyDescent="0.2">
      <c r="A11" s="175"/>
      <c r="B11" s="176"/>
      <c r="C11" s="223" t="s">
        <v>90</v>
      </c>
      <c r="D11" s="224"/>
      <c r="E11" s="178">
        <v>1755.04</v>
      </c>
      <c r="F11" s="179"/>
      <c r="G11" s="180"/>
      <c r="H11" s="181"/>
      <c r="I11" s="182"/>
      <c r="J11" s="181"/>
      <c r="K11" s="182"/>
      <c r="M11" s="177" t="s">
        <v>90</v>
      </c>
      <c r="O11" s="177"/>
      <c r="Q11" s="167"/>
    </row>
    <row r="12" spans="1:82" x14ac:dyDescent="0.2">
      <c r="A12" s="168">
        <v>3</v>
      </c>
      <c r="B12" s="169" t="s">
        <v>93</v>
      </c>
      <c r="C12" s="170" t="s">
        <v>94</v>
      </c>
      <c r="D12" s="171" t="s">
        <v>95</v>
      </c>
      <c r="E12" s="172">
        <v>93.04</v>
      </c>
      <c r="F12" s="172">
        <v>0</v>
      </c>
      <c r="G12" s="173">
        <f>E12*F12</f>
        <v>0</v>
      </c>
      <c r="H12" s="174">
        <v>0</v>
      </c>
      <c r="I12" s="174">
        <f>E12*H12</f>
        <v>0</v>
      </c>
      <c r="J12" s="174">
        <v>-0.14499999999999999</v>
      </c>
      <c r="K12" s="174">
        <f>E12*J12</f>
        <v>-13.4908</v>
      </c>
      <c r="Q12" s="167">
        <v>2</v>
      </c>
      <c r="AA12" s="144">
        <v>1</v>
      </c>
      <c r="AB12" s="144">
        <v>1</v>
      </c>
      <c r="AC12" s="144">
        <v>1</v>
      </c>
      <c r="BB12" s="144">
        <v>1</v>
      </c>
      <c r="BC12" s="144">
        <f>IF(BB12=1,G12,0)</f>
        <v>0</v>
      </c>
      <c r="BD12" s="144">
        <f>IF(BB12=2,G12,0)</f>
        <v>0</v>
      </c>
      <c r="BE12" s="144">
        <f>IF(BB12=3,G12,0)</f>
        <v>0</v>
      </c>
      <c r="BF12" s="144">
        <f>IF(BB12=4,G12,0)</f>
        <v>0</v>
      </c>
      <c r="BG12" s="144">
        <f>IF(BB12=5,G12,0)</f>
        <v>0</v>
      </c>
      <c r="CA12" s="144">
        <v>1</v>
      </c>
      <c r="CB12" s="144">
        <v>1</v>
      </c>
      <c r="CC12" s="167"/>
      <c r="CD12" s="167"/>
    </row>
    <row r="13" spans="1:82" x14ac:dyDescent="0.2">
      <c r="A13" s="175"/>
      <c r="B13" s="176"/>
      <c r="C13" s="223" t="s">
        <v>96</v>
      </c>
      <c r="D13" s="224"/>
      <c r="E13" s="178">
        <v>93.04</v>
      </c>
      <c r="F13" s="179"/>
      <c r="G13" s="180"/>
      <c r="H13" s="181"/>
      <c r="I13" s="182"/>
      <c r="J13" s="181"/>
      <c r="K13" s="182"/>
      <c r="M13" s="177" t="s">
        <v>96</v>
      </c>
      <c r="O13" s="177"/>
      <c r="Q13" s="167"/>
    </row>
    <row r="14" spans="1:82" x14ac:dyDescent="0.2">
      <c r="A14" s="168">
        <v>4</v>
      </c>
      <c r="B14" s="169" t="s">
        <v>97</v>
      </c>
      <c r="C14" s="170" t="s">
        <v>98</v>
      </c>
      <c r="D14" s="171" t="s">
        <v>99</v>
      </c>
      <c r="E14" s="172">
        <v>127.7213</v>
      </c>
      <c r="F14" s="172">
        <v>0</v>
      </c>
      <c r="G14" s="173">
        <f>E14*F14</f>
        <v>0</v>
      </c>
      <c r="H14" s="174">
        <v>0</v>
      </c>
      <c r="I14" s="174">
        <f>E14*H14</f>
        <v>0</v>
      </c>
      <c r="J14" s="174">
        <v>0</v>
      </c>
      <c r="K14" s="174">
        <f>E14*J14</f>
        <v>0</v>
      </c>
      <c r="Q14" s="167">
        <v>2</v>
      </c>
      <c r="AA14" s="144">
        <v>1</v>
      </c>
      <c r="AB14" s="144">
        <v>1</v>
      </c>
      <c r="AC14" s="144">
        <v>1</v>
      </c>
      <c r="BB14" s="144">
        <v>1</v>
      </c>
      <c r="BC14" s="144">
        <f>IF(BB14=1,G14,0)</f>
        <v>0</v>
      </c>
      <c r="BD14" s="144">
        <f>IF(BB14=2,G14,0)</f>
        <v>0</v>
      </c>
      <c r="BE14" s="144">
        <f>IF(BB14=3,G14,0)</f>
        <v>0</v>
      </c>
      <c r="BF14" s="144">
        <f>IF(BB14=4,G14,0)</f>
        <v>0</v>
      </c>
      <c r="BG14" s="144">
        <f>IF(BB14=5,G14,0)</f>
        <v>0</v>
      </c>
      <c r="CA14" s="144">
        <v>1</v>
      </c>
      <c r="CB14" s="144">
        <v>1</v>
      </c>
      <c r="CC14" s="167"/>
      <c r="CD14" s="167"/>
    </row>
    <row r="15" spans="1:82" x14ac:dyDescent="0.2">
      <c r="A15" s="175"/>
      <c r="B15" s="176"/>
      <c r="C15" s="223" t="s">
        <v>100</v>
      </c>
      <c r="D15" s="224"/>
      <c r="E15" s="178">
        <v>127.7213</v>
      </c>
      <c r="F15" s="179"/>
      <c r="G15" s="180"/>
      <c r="H15" s="181"/>
      <c r="I15" s="182"/>
      <c r="J15" s="181"/>
      <c r="K15" s="182"/>
      <c r="M15" s="177" t="s">
        <v>100</v>
      </c>
      <c r="O15" s="177"/>
      <c r="Q15" s="167"/>
    </row>
    <row r="16" spans="1:82" x14ac:dyDescent="0.2">
      <c r="A16" s="168">
        <v>5</v>
      </c>
      <c r="B16" s="169" t="s">
        <v>101</v>
      </c>
      <c r="C16" s="170" t="s">
        <v>102</v>
      </c>
      <c r="D16" s="171" t="s">
        <v>99</v>
      </c>
      <c r="E16" s="172">
        <v>127.7213</v>
      </c>
      <c r="F16" s="172">
        <v>0</v>
      </c>
      <c r="G16" s="173">
        <f>E16*F16</f>
        <v>0</v>
      </c>
      <c r="H16" s="174">
        <v>0</v>
      </c>
      <c r="I16" s="174">
        <f>E16*H16</f>
        <v>0</v>
      </c>
      <c r="J16" s="174">
        <v>0</v>
      </c>
      <c r="K16" s="174">
        <f>E16*J16</f>
        <v>0</v>
      </c>
      <c r="Q16" s="167">
        <v>2</v>
      </c>
      <c r="AA16" s="144">
        <v>1</v>
      </c>
      <c r="AB16" s="144">
        <v>1</v>
      </c>
      <c r="AC16" s="144">
        <v>1</v>
      </c>
      <c r="BB16" s="144">
        <v>1</v>
      </c>
      <c r="BC16" s="144">
        <f>IF(BB16=1,G16,0)</f>
        <v>0</v>
      </c>
      <c r="BD16" s="144">
        <f>IF(BB16=2,G16,0)</f>
        <v>0</v>
      </c>
      <c r="BE16" s="144">
        <f>IF(BB16=3,G16,0)</f>
        <v>0</v>
      </c>
      <c r="BF16" s="144">
        <f>IF(BB16=4,G16,0)</f>
        <v>0</v>
      </c>
      <c r="BG16" s="144">
        <f>IF(BB16=5,G16,0)</f>
        <v>0</v>
      </c>
      <c r="CA16" s="144">
        <v>1</v>
      </c>
      <c r="CB16" s="144">
        <v>1</v>
      </c>
      <c r="CC16" s="167"/>
      <c r="CD16" s="167"/>
    </row>
    <row r="17" spans="1:82" x14ac:dyDescent="0.2">
      <c r="A17" s="168">
        <v>6</v>
      </c>
      <c r="B17" s="169" t="s">
        <v>103</v>
      </c>
      <c r="C17" s="170" t="s">
        <v>104</v>
      </c>
      <c r="D17" s="171" t="s">
        <v>99</v>
      </c>
      <c r="E17" s="172">
        <v>127.7213</v>
      </c>
      <c r="F17" s="172">
        <v>0</v>
      </c>
      <c r="G17" s="173">
        <f>E17*F17</f>
        <v>0</v>
      </c>
      <c r="H17" s="174">
        <v>0</v>
      </c>
      <c r="I17" s="174">
        <f>E17*H17</f>
        <v>0</v>
      </c>
      <c r="J17" s="174">
        <v>0</v>
      </c>
      <c r="K17" s="174">
        <f>E17*J17</f>
        <v>0</v>
      </c>
      <c r="Q17" s="167">
        <v>2</v>
      </c>
      <c r="AA17" s="144">
        <v>1</v>
      </c>
      <c r="AB17" s="144">
        <v>1</v>
      </c>
      <c r="AC17" s="144">
        <v>1</v>
      </c>
      <c r="BB17" s="144">
        <v>1</v>
      </c>
      <c r="BC17" s="144">
        <f>IF(BB17=1,G17,0)</f>
        <v>0</v>
      </c>
      <c r="BD17" s="144">
        <f>IF(BB17=2,G17,0)</f>
        <v>0</v>
      </c>
      <c r="BE17" s="144">
        <f>IF(BB17=3,G17,0)</f>
        <v>0</v>
      </c>
      <c r="BF17" s="144">
        <f>IF(BB17=4,G17,0)</f>
        <v>0</v>
      </c>
      <c r="BG17" s="144">
        <f>IF(BB17=5,G17,0)</f>
        <v>0</v>
      </c>
      <c r="CA17" s="144">
        <v>1</v>
      </c>
      <c r="CB17" s="144">
        <v>1</v>
      </c>
      <c r="CC17" s="167"/>
      <c r="CD17" s="167"/>
    </row>
    <row r="18" spans="1:82" x14ac:dyDescent="0.2">
      <c r="A18" s="168">
        <v>7</v>
      </c>
      <c r="B18" s="169" t="s">
        <v>105</v>
      </c>
      <c r="C18" s="170" t="s">
        <v>106</v>
      </c>
      <c r="D18" s="171" t="s">
        <v>99</v>
      </c>
      <c r="E18" s="172">
        <v>127.7213</v>
      </c>
      <c r="F18" s="172">
        <v>0</v>
      </c>
      <c r="G18" s="173">
        <f>E18*F18</f>
        <v>0</v>
      </c>
      <c r="H18" s="174">
        <v>0</v>
      </c>
      <c r="I18" s="174">
        <f>E18*H18</f>
        <v>0</v>
      </c>
      <c r="J18" s="174">
        <v>0</v>
      </c>
      <c r="K18" s="174">
        <f>E18*J18</f>
        <v>0</v>
      </c>
      <c r="Q18" s="167">
        <v>2</v>
      </c>
      <c r="AA18" s="144">
        <v>1</v>
      </c>
      <c r="AB18" s="144">
        <v>1</v>
      </c>
      <c r="AC18" s="144">
        <v>1</v>
      </c>
      <c r="BB18" s="144">
        <v>1</v>
      </c>
      <c r="BC18" s="144">
        <f>IF(BB18=1,G18,0)</f>
        <v>0</v>
      </c>
      <c r="BD18" s="144">
        <f>IF(BB18=2,G18,0)</f>
        <v>0</v>
      </c>
      <c r="BE18" s="144">
        <f>IF(BB18=3,G18,0)</f>
        <v>0</v>
      </c>
      <c r="BF18" s="144">
        <f>IF(BB18=4,G18,0)</f>
        <v>0</v>
      </c>
      <c r="BG18" s="144">
        <f>IF(BB18=5,G18,0)</f>
        <v>0</v>
      </c>
      <c r="CA18" s="144">
        <v>1</v>
      </c>
      <c r="CB18" s="144">
        <v>1</v>
      </c>
      <c r="CC18" s="167"/>
      <c r="CD18" s="167"/>
    </row>
    <row r="19" spans="1:82" ht="22.5" x14ac:dyDescent="0.2">
      <c r="A19" s="168">
        <v>8</v>
      </c>
      <c r="B19" s="169" t="s">
        <v>107</v>
      </c>
      <c r="C19" s="170" t="s">
        <v>108</v>
      </c>
      <c r="D19" s="171" t="s">
        <v>89</v>
      </c>
      <c r="E19" s="172">
        <v>1824.59</v>
      </c>
      <c r="F19" s="172">
        <v>0</v>
      </c>
      <c r="G19" s="173">
        <f>E19*F19</f>
        <v>0</v>
      </c>
      <c r="H19" s="174">
        <v>0</v>
      </c>
      <c r="I19" s="174">
        <f>E19*H19</f>
        <v>0</v>
      </c>
      <c r="J19" s="174">
        <v>0</v>
      </c>
      <c r="K19" s="174">
        <f>E19*J19</f>
        <v>0</v>
      </c>
      <c r="Q19" s="167">
        <v>2</v>
      </c>
      <c r="AA19" s="144">
        <v>1</v>
      </c>
      <c r="AB19" s="144">
        <v>0</v>
      </c>
      <c r="AC19" s="144">
        <v>0</v>
      </c>
      <c r="BB19" s="144">
        <v>1</v>
      </c>
      <c r="BC19" s="144">
        <f>IF(BB19=1,G19,0)</f>
        <v>0</v>
      </c>
      <c r="BD19" s="144">
        <f>IF(BB19=2,G19,0)</f>
        <v>0</v>
      </c>
      <c r="BE19" s="144">
        <f>IF(BB19=3,G19,0)</f>
        <v>0</v>
      </c>
      <c r="BF19" s="144">
        <f>IF(BB19=4,G19,0)</f>
        <v>0</v>
      </c>
      <c r="BG19" s="144">
        <f>IF(BB19=5,G19,0)</f>
        <v>0</v>
      </c>
      <c r="CA19" s="144">
        <v>1</v>
      </c>
      <c r="CB19" s="144">
        <v>0</v>
      </c>
      <c r="CC19" s="167"/>
      <c r="CD19" s="167"/>
    </row>
    <row r="20" spans="1:82" x14ac:dyDescent="0.2">
      <c r="A20" s="175"/>
      <c r="B20" s="176"/>
      <c r="C20" s="223" t="s">
        <v>109</v>
      </c>
      <c r="D20" s="224"/>
      <c r="E20" s="178">
        <v>1824.59</v>
      </c>
      <c r="F20" s="179"/>
      <c r="G20" s="180"/>
      <c r="H20" s="181"/>
      <c r="I20" s="182"/>
      <c r="J20" s="181"/>
      <c r="K20" s="182"/>
      <c r="M20" s="177" t="s">
        <v>109</v>
      </c>
      <c r="O20" s="177"/>
      <c r="Q20" s="167"/>
    </row>
    <row r="21" spans="1:82" x14ac:dyDescent="0.2">
      <c r="A21" s="183"/>
      <c r="B21" s="184" t="s">
        <v>80</v>
      </c>
      <c r="C21" s="185" t="str">
        <f>CONCATENATE(B7," ",C7)</f>
        <v>1 Zemní práce</v>
      </c>
      <c r="D21" s="186"/>
      <c r="E21" s="187"/>
      <c r="F21" s="188"/>
      <c r="G21" s="189">
        <f>SUM(G7:G20)</f>
        <v>0</v>
      </c>
      <c r="H21" s="190"/>
      <c r="I21" s="191">
        <f>SUM(I7:I20)</f>
        <v>0</v>
      </c>
      <c r="J21" s="190"/>
      <c r="K21" s="191">
        <f>SUM(K7:K20)</f>
        <v>-1198.1428000000001</v>
      </c>
      <c r="Q21" s="167">
        <v>4</v>
      </c>
      <c r="BC21" s="192">
        <f>SUM(BC7:BC20)</f>
        <v>0</v>
      </c>
      <c r="BD21" s="192">
        <f>SUM(BD7:BD20)</f>
        <v>0</v>
      </c>
      <c r="BE21" s="192">
        <f>SUM(BE7:BE20)</f>
        <v>0</v>
      </c>
      <c r="BF21" s="192">
        <f>SUM(BF7:BF20)</f>
        <v>0</v>
      </c>
      <c r="BG21" s="192">
        <f>SUM(BG7:BG20)</f>
        <v>0</v>
      </c>
    </row>
    <row r="22" spans="1:82" x14ac:dyDescent="0.2">
      <c r="A22" s="159" t="s">
        <v>76</v>
      </c>
      <c r="B22" s="160" t="s">
        <v>110</v>
      </c>
      <c r="C22" s="161" t="s">
        <v>86</v>
      </c>
      <c r="D22" s="162"/>
      <c r="E22" s="163"/>
      <c r="F22" s="163"/>
      <c r="G22" s="164"/>
      <c r="H22" s="165"/>
      <c r="I22" s="166"/>
      <c r="J22" s="165"/>
      <c r="K22" s="166"/>
      <c r="Q22" s="167">
        <v>1</v>
      </c>
    </row>
    <row r="23" spans="1:82" x14ac:dyDescent="0.2">
      <c r="A23" s="168">
        <v>9</v>
      </c>
      <c r="B23" s="169" t="s">
        <v>111</v>
      </c>
      <c r="C23" s="170" t="s">
        <v>112</v>
      </c>
      <c r="D23" s="171" t="s">
        <v>89</v>
      </c>
      <c r="E23" s="172">
        <v>1824.59</v>
      </c>
      <c r="F23" s="172">
        <v>0</v>
      </c>
      <c r="G23" s="173">
        <f>E23*F23</f>
        <v>0</v>
      </c>
      <c r="H23" s="174">
        <v>0.37080000000000002</v>
      </c>
      <c r="I23" s="174">
        <f>E23*H23</f>
        <v>676.55797199999995</v>
      </c>
      <c r="J23" s="174">
        <v>0</v>
      </c>
      <c r="K23" s="174">
        <f>E23*J23</f>
        <v>0</v>
      </c>
      <c r="Q23" s="167">
        <v>2</v>
      </c>
      <c r="AA23" s="144">
        <v>1</v>
      </c>
      <c r="AB23" s="144">
        <v>1</v>
      </c>
      <c r="AC23" s="144">
        <v>1</v>
      </c>
      <c r="BB23" s="144">
        <v>1</v>
      </c>
      <c r="BC23" s="144">
        <f>IF(BB23=1,G23,0)</f>
        <v>0</v>
      </c>
      <c r="BD23" s="144">
        <f>IF(BB23=2,G23,0)</f>
        <v>0</v>
      </c>
      <c r="BE23" s="144">
        <f>IF(BB23=3,G23,0)</f>
        <v>0</v>
      </c>
      <c r="BF23" s="144">
        <f>IF(BB23=4,G23,0)</f>
        <v>0</v>
      </c>
      <c r="BG23" s="144">
        <f>IF(BB23=5,G23,0)</f>
        <v>0</v>
      </c>
      <c r="CA23" s="144">
        <v>1</v>
      </c>
      <c r="CB23" s="144">
        <v>1</v>
      </c>
      <c r="CC23" s="167"/>
      <c r="CD23" s="167"/>
    </row>
    <row r="24" spans="1:82" x14ac:dyDescent="0.2">
      <c r="A24" s="175"/>
      <c r="B24" s="176"/>
      <c r="C24" s="223" t="s">
        <v>113</v>
      </c>
      <c r="D24" s="224"/>
      <c r="E24" s="178">
        <v>1824.59</v>
      </c>
      <c r="F24" s="179"/>
      <c r="G24" s="180"/>
      <c r="H24" s="181"/>
      <c r="I24" s="182"/>
      <c r="J24" s="181"/>
      <c r="K24" s="182"/>
      <c r="M24" s="177" t="s">
        <v>113</v>
      </c>
      <c r="O24" s="177"/>
      <c r="Q24" s="167"/>
    </row>
    <row r="25" spans="1:82" x14ac:dyDescent="0.2">
      <c r="A25" s="168">
        <v>10</v>
      </c>
      <c r="B25" s="169" t="s">
        <v>114</v>
      </c>
      <c r="C25" s="170" t="s">
        <v>115</v>
      </c>
      <c r="D25" s="171" t="s">
        <v>89</v>
      </c>
      <c r="E25" s="172">
        <v>1824.59</v>
      </c>
      <c r="F25" s="172">
        <v>0</v>
      </c>
      <c r="G25" s="173">
        <f>E25*F25</f>
        <v>0</v>
      </c>
      <c r="H25" s="174">
        <v>0.36834</v>
      </c>
      <c r="I25" s="174">
        <f>E25*H25</f>
        <v>672.06948060000002</v>
      </c>
      <c r="J25" s="174">
        <v>0</v>
      </c>
      <c r="K25" s="174">
        <f>E25*J25</f>
        <v>0</v>
      </c>
      <c r="Q25" s="167">
        <v>2</v>
      </c>
      <c r="AA25" s="144">
        <v>1</v>
      </c>
      <c r="AB25" s="144">
        <v>1</v>
      </c>
      <c r="AC25" s="144">
        <v>1</v>
      </c>
      <c r="BB25" s="144">
        <v>1</v>
      </c>
      <c r="BC25" s="144">
        <f>IF(BB25=1,G25,0)</f>
        <v>0</v>
      </c>
      <c r="BD25" s="144">
        <f>IF(BB25=2,G25,0)</f>
        <v>0</v>
      </c>
      <c r="BE25" s="144">
        <f>IF(BB25=3,G25,0)</f>
        <v>0</v>
      </c>
      <c r="BF25" s="144">
        <f>IF(BB25=4,G25,0)</f>
        <v>0</v>
      </c>
      <c r="BG25" s="144">
        <f>IF(BB25=5,G25,0)</f>
        <v>0</v>
      </c>
      <c r="CA25" s="144">
        <v>1</v>
      </c>
      <c r="CB25" s="144">
        <v>1</v>
      </c>
      <c r="CC25" s="167"/>
      <c r="CD25" s="167"/>
    </row>
    <row r="26" spans="1:82" x14ac:dyDescent="0.2">
      <c r="A26" s="175"/>
      <c r="B26" s="176"/>
      <c r="C26" s="223" t="s">
        <v>116</v>
      </c>
      <c r="D26" s="224"/>
      <c r="E26" s="178">
        <v>1824.59</v>
      </c>
      <c r="F26" s="179"/>
      <c r="G26" s="180"/>
      <c r="H26" s="181"/>
      <c r="I26" s="182"/>
      <c r="J26" s="181"/>
      <c r="K26" s="182"/>
      <c r="M26" s="177" t="s">
        <v>116</v>
      </c>
      <c r="O26" s="177"/>
      <c r="Q26" s="167"/>
    </row>
    <row r="27" spans="1:82" x14ac:dyDescent="0.2">
      <c r="A27" s="168">
        <v>11</v>
      </c>
      <c r="B27" s="169" t="s">
        <v>117</v>
      </c>
      <c r="C27" s="170" t="s">
        <v>118</v>
      </c>
      <c r="D27" s="171" t="s">
        <v>89</v>
      </c>
      <c r="E27" s="172">
        <v>1755.04</v>
      </c>
      <c r="F27" s="172">
        <v>0</v>
      </c>
      <c r="G27" s="173">
        <f>E27*F27</f>
        <v>0</v>
      </c>
      <c r="H27" s="174">
        <v>0.21099999999999999</v>
      </c>
      <c r="I27" s="174">
        <f>E27*H27</f>
        <v>370.31343999999996</v>
      </c>
      <c r="J27" s="174">
        <v>0</v>
      </c>
      <c r="K27" s="174">
        <f>E27*J27</f>
        <v>0</v>
      </c>
      <c r="Q27" s="167">
        <v>2</v>
      </c>
      <c r="AA27" s="144">
        <v>1</v>
      </c>
      <c r="AB27" s="144">
        <v>1</v>
      </c>
      <c r="AC27" s="144">
        <v>1</v>
      </c>
      <c r="BB27" s="144">
        <v>1</v>
      </c>
      <c r="BC27" s="144">
        <f>IF(BB27=1,G27,0)</f>
        <v>0</v>
      </c>
      <c r="BD27" s="144">
        <f>IF(BB27=2,G27,0)</f>
        <v>0</v>
      </c>
      <c r="BE27" s="144">
        <f>IF(BB27=3,G27,0)</f>
        <v>0</v>
      </c>
      <c r="BF27" s="144">
        <f>IF(BB27=4,G27,0)</f>
        <v>0</v>
      </c>
      <c r="BG27" s="144">
        <f>IF(BB27=5,G27,0)</f>
        <v>0</v>
      </c>
      <c r="CA27" s="144">
        <v>1</v>
      </c>
      <c r="CB27" s="144">
        <v>1</v>
      </c>
      <c r="CC27" s="167"/>
      <c r="CD27" s="167"/>
    </row>
    <row r="28" spans="1:82" x14ac:dyDescent="0.2">
      <c r="A28" s="175"/>
      <c r="B28" s="176"/>
      <c r="C28" s="223" t="s">
        <v>119</v>
      </c>
      <c r="D28" s="224"/>
      <c r="E28" s="178">
        <v>1755.04</v>
      </c>
      <c r="F28" s="179"/>
      <c r="G28" s="180"/>
      <c r="H28" s="181"/>
      <c r="I28" s="182"/>
      <c r="J28" s="181"/>
      <c r="K28" s="182"/>
      <c r="M28" s="177" t="s">
        <v>119</v>
      </c>
      <c r="O28" s="177"/>
      <c r="Q28" s="167"/>
    </row>
    <row r="29" spans="1:82" x14ac:dyDescent="0.2">
      <c r="A29" s="168">
        <v>12</v>
      </c>
      <c r="B29" s="169" t="s">
        <v>120</v>
      </c>
      <c r="C29" s="170" t="s">
        <v>198</v>
      </c>
      <c r="D29" s="171" t="s">
        <v>89</v>
      </c>
      <c r="E29" s="172">
        <v>1755.04</v>
      </c>
      <c r="F29" s="172">
        <v>0</v>
      </c>
      <c r="G29" s="173">
        <f>E29*F29</f>
        <v>0</v>
      </c>
      <c r="H29" s="174">
        <v>0.10141</v>
      </c>
      <c r="I29" s="174">
        <f>E29*H29</f>
        <v>177.97860639999999</v>
      </c>
      <c r="J29" s="174">
        <v>0</v>
      </c>
      <c r="K29" s="174">
        <f>E29*J29</f>
        <v>0</v>
      </c>
      <c r="Q29" s="167">
        <v>2</v>
      </c>
      <c r="AA29" s="144">
        <v>1</v>
      </c>
      <c r="AB29" s="144">
        <v>1</v>
      </c>
      <c r="AC29" s="144">
        <v>1</v>
      </c>
      <c r="BB29" s="144">
        <v>1</v>
      </c>
      <c r="BC29" s="144">
        <f>IF(BB29=1,G29,0)</f>
        <v>0</v>
      </c>
      <c r="BD29" s="144">
        <f>IF(BB29=2,G29,0)</f>
        <v>0</v>
      </c>
      <c r="BE29" s="144">
        <f>IF(BB29=3,G29,0)</f>
        <v>0</v>
      </c>
      <c r="BF29" s="144">
        <f>IF(BB29=4,G29,0)</f>
        <v>0</v>
      </c>
      <c r="BG29" s="144">
        <f>IF(BB29=5,G29,0)</f>
        <v>0</v>
      </c>
      <c r="CA29" s="144">
        <v>1</v>
      </c>
      <c r="CB29" s="144">
        <v>1</v>
      </c>
      <c r="CC29" s="167"/>
      <c r="CD29" s="167"/>
    </row>
    <row r="30" spans="1:82" x14ac:dyDescent="0.2">
      <c r="A30" s="175"/>
      <c r="B30" s="176"/>
      <c r="C30" s="223" t="s">
        <v>119</v>
      </c>
      <c r="D30" s="224"/>
      <c r="E30" s="178">
        <v>1755.04</v>
      </c>
      <c r="F30" s="179"/>
      <c r="G30" s="180"/>
      <c r="H30" s="181"/>
      <c r="I30" s="182"/>
      <c r="J30" s="181"/>
      <c r="K30" s="182"/>
      <c r="M30" s="177" t="s">
        <v>119</v>
      </c>
      <c r="O30" s="177"/>
      <c r="Q30" s="167"/>
    </row>
    <row r="31" spans="1:82" x14ac:dyDescent="0.2">
      <c r="A31" s="183"/>
      <c r="B31" s="184" t="s">
        <v>80</v>
      </c>
      <c r="C31" s="185" t="str">
        <f>CONCATENATE(B22," ",C22)</f>
        <v>5 Komunikace</v>
      </c>
      <c r="D31" s="186"/>
      <c r="E31" s="187"/>
      <c r="F31" s="188"/>
      <c r="G31" s="189">
        <f>SUM(G22:G30)</f>
        <v>0</v>
      </c>
      <c r="H31" s="190"/>
      <c r="I31" s="191">
        <f>SUM(I22:I30)</f>
        <v>1896.9194989999999</v>
      </c>
      <c r="J31" s="190"/>
      <c r="K31" s="191">
        <f>SUM(K22:K30)</f>
        <v>0</v>
      </c>
      <c r="Q31" s="167">
        <v>4</v>
      </c>
      <c r="BC31" s="192">
        <f>SUM(BC22:BC30)</f>
        <v>0</v>
      </c>
      <c r="BD31" s="192">
        <f>SUM(BD22:BD30)</f>
        <v>0</v>
      </c>
      <c r="BE31" s="192">
        <f>SUM(BE22:BE30)</f>
        <v>0</v>
      </c>
      <c r="BF31" s="192">
        <f>SUM(BF22:BF30)</f>
        <v>0</v>
      </c>
      <c r="BG31" s="192">
        <f>SUM(BG22:BG30)</f>
        <v>0</v>
      </c>
    </row>
    <row r="32" spans="1:82" x14ac:dyDescent="0.2">
      <c r="A32" s="159" t="s">
        <v>76</v>
      </c>
      <c r="B32" s="160" t="s">
        <v>121</v>
      </c>
      <c r="C32" s="161" t="s">
        <v>122</v>
      </c>
      <c r="D32" s="162"/>
      <c r="E32" s="163"/>
      <c r="F32" s="163"/>
      <c r="G32" s="164"/>
      <c r="H32" s="165"/>
      <c r="I32" s="166"/>
      <c r="J32" s="165"/>
      <c r="K32" s="166"/>
      <c r="Q32" s="167">
        <v>1</v>
      </c>
    </row>
    <row r="33" spans="1:82" ht="22.5" x14ac:dyDescent="0.2">
      <c r="A33" s="168">
        <v>13</v>
      </c>
      <c r="B33" s="169" t="s">
        <v>123</v>
      </c>
      <c r="C33" s="170" t="s">
        <v>124</v>
      </c>
      <c r="D33" s="171" t="s">
        <v>125</v>
      </c>
      <c r="E33" s="172">
        <v>1</v>
      </c>
      <c r="F33" s="172">
        <v>0</v>
      </c>
      <c r="G33" s="173">
        <f>E33*F33</f>
        <v>0</v>
      </c>
      <c r="H33" s="174">
        <v>3.0596700000000001</v>
      </c>
      <c r="I33" s="174">
        <f>E33*H33</f>
        <v>3.0596700000000001</v>
      </c>
      <c r="J33" s="174">
        <v>0</v>
      </c>
      <c r="K33" s="174">
        <f>E33*J33</f>
        <v>0</v>
      </c>
      <c r="Q33" s="167">
        <v>2</v>
      </c>
      <c r="AA33" s="144">
        <v>1</v>
      </c>
      <c r="AB33" s="144">
        <v>1</v>
      </c>
      <c r="AC33" s="144">
        <v>1</v>
      </c>
      <c r="BB33" s="144">
        <v>1</v>
      </c>
      <c r="BC33" s="144">
        <f>IF(BB33=1,G33,0)</f>
        <v>0</v>
      </c>
      <c r="BD33" s="144">
        <f>IF(BB33=2,G33,0)</f>
        <v>0</v>
      </c>
      <c r="BE33" s="144">
        <f>IF(BB33=3,G33,0)</f>
        <v>0</v>
      </c>
      <c r="BF33" s="144">
        <f>IF(BB33=4,G33,0)</f>
        <v>0</v>
      </c>
      <c r="BG33" s="144">
        <f>IF(BB33=5,G33,0)</f>
        <v>0</v>
      </c>
      <c r="CA33" s="144">
        <v>1</v>
      </c>
      <c r="CB33" s="144">
        <v>1</v>
      </c>
      <c r="CC33" s="167"/>
      <c r="CD33" s="167"/>
    </row>
    <row r="34" spans="1:82" ht="22.5" x14ac:dyDescent="0.2">
      <c r="A34" s="168">
        <v>14</v>
      </c>
      <c r="B34" s="169" t="s">
        <v>126</v>
      </c>
      <c r="C34" s="170" t="s">
        <v>127</v>
      </c>
      <c r="D34" s="171" t="s">
        <v>125</v>
      </c>
      <c r="E34" s="172">
        <v>1</v>
      </c>
      <c r="F34" s="172">
        <v>0</v>
      </c>
      <c r="G34" s="173">
        <f>E34*F34</f>
        <v>0</v>
      </c>
      <c r="H34" s="174">
        <v>0.11985999999999999</v>
      </c>
      <c r="I34" s="174">
        <f>E34*H34</f>
        <v>0.11985999999999999</v>
      </c>
      <c r="J34" s="174">
        <v>0</v>
      </c>
      <c r="K34" s="174">
        <f>E34*J34</f>
        <v>0</v>
      </c>
      <c r="Q34" s="167">
        <v>2</v>
      </c>
      <c r="AA34" s="144">
        <v>1</v>
      </c>
      <c r="AB34" s="144">
        <v>1</v>
      </c>
      <c r="AC34" s="144">
        <v>1</v>
      </c>
      <c r="BB34" s="144">
        <v>1</v>
      </c>
      <c r="BC34" s="144">
        <f>IF(BB34=1,G34,0)</f>
        <v>0</v>
      </c>
      <c r="BD34" s="144">
        <f>IF(BB34=2,G34,0)</f>
        <v>0</v>
      </c>
      <c r="BE34" s="144">
        <f>IF(BB34=3,G34,0)</f>
        <v>0</v>
      </c>
      <c r="BF34" s="144">
        <f>IF(BB34=4,G34,0)</f>
        <v>0</v>
      </c>
      <c r="BG34" s="144">
        <f>IF(BB34=5,G34,0)</f>
        <v>0</v>
      </c>
      <c r="CA34" s="144">
        <v>1</v>
      </c>
      <c r="CB34" s="144">
        <v>1</v>
      </c>
      <c r="CC34" s="167"/>
      <c r="CD34" s="167"/>
    </row>
    <row r="35" spans="1:82" x14ac:dyDescent="0.2">
      <c r="A35" s="168">
        <v>15</v>
      </c>
      <c r="B35" s="169" t="s">
        <v>128</v>
      </c>
      <c r="C35" s="170" t="s">
        <v>129</v>
      </c>
      <c r="D35" s="171" t="s">
        <v>125</v>
      </c>
      <c r="E35" s="172">
        <v>5</v>
      </c>
      <c r="F35" s="172">
        <v>0</v>
      </c>
      <c r="G35" s="173">
        <f>E35*F35</f>
        <v>0</v>
      </c>
      <c r="H35" s="174">
        <v>0.43093999999999999</v>
      </c>
      <c r="I35" s="174">
        <f>E35*H35</f>
        <v>2.1547000000000001</v>
      </c>
      <c r="J35" s="174">
        <v>0</v>
      </c>
      <c r="K35" s="174">
        <f>E35*J35</f>
        <v>0</v>
      </c>
      <c r="Q35" s="167">
        <v>2</v>
      </c>
      <c r="AA35" s="144">
        <v>1</v>
      </c>
      <c r="AB35" s="144">
        <v>1</v>
      </c>
      <c r="AC35" s="144">
        <v>1</v>
      </c>
      <c r="BB35" s="144">
        <v>1</v>
      </c>
      <c r="BC35" s="144">
        <f>IF(BB35=1,G35,0)</f>
        <v>0</v>
      </c>
      <c r="BD35" s="144">
        <f>IF(BB35=2,G35,0)</f>
        <v>0</v>
      </c>
      <c r="BE35" s="144">
        <f>IF(BB35=3,G35,0)</f>
        <v>0</v>
      </c>
      <c r="BF35" s="144">
        <f>IF(BB35=4,G35,0)</f>
        <v>0</v>
      </c>
      <c r="BG35" s="144">
        <f>IF(BB35=5,G35,0)</f>
        <v>0</v>
      </c>
      <c r="CA35" s="144">
        <v>1</v>
      </c>
      <c r="CB35" s="144">
        <v>1</v>
      </c>
      <c r="CC35" s="167"/>
      <c r="CD35" s="167"/>
    </row>
    <row r="36" spans="1:82" ht="22.5" x14ac:dyDescent="0.2">
      <c r="A36" s="168">
        <v>16</v>
      </c>
      <c r="B36" s="169" t="s">
        <v>130</v>
      </c>
      <c r="C36" s="170" t="s">
        <v>131</v>
      </c>
      <c r="D36" s="171" t="s">
        <v>125</v>
      </c>
      <c r="E36" s="172">
        <v>14</v>
      </c>
      <c r="F36" s="172">
        <v>0</v>
      </c>
      <c r="G36" s="173">
        <f>E36*F36</f>
        <v>0</v>
      </c>
      <c r="H36" s="174">
        <v>0.31590000000000001</v>
      </c>
      <c r="I36" s="174">
        <f>E36*H36</f>
        <v>4.4226000000000001</v>
      </c>
      <c r="J36" s="174">
        <v>0</v>
      </c>
      <c r="K36" s="174">
        <f>E36*J36</f>
        <v>0</v>
      </c>
      <c r="Q36" s="167">
        <v>2</v>
      </c>
      <c r="AA36" s="144">
        <v>1</v>
      </c>
      <c r="AB36" s="144">
        <v>1</v>
      </c>
      <c r="AC36" s="144">
        <v>1</v>
      </c>
      <c r="BB36" s="144">
        <v>1</v>
      </c>
      <c r="BC36" s="144">
        <f>IF(BB36=1,G36,0)</f>
        <v>0</v>
      </c>
      <c r="BD36" s="144">
        <f>IF(BB36=2,G36,0)</f>
        <v>0</v>
      </c>
      <c r="BE36" s="144">
        <f>IF(BB36=3,G36,0)</f>
        <v>0</v>
      </c>
      <c r="BF36" s="144">
        <f>IF(BB36=4,G36,0)</f>
        <v>0</v>
      </c>
      <c r="BG36" s="144">
        <f>IF(BB36=5,G36,0)</f>
        <v>0</v>
      </c>
      <c r="CA36" s="144">
        <v>1</v>
      </c>
      <c r="CB36" s="144">
        <v>1</v>
      </c>
      <c r="CC36" s="167"/>
      <c r="CD36" s="167"/>
    </row>
    <row r="37" spans="1:82" x14ac:dyDescent="0.2">
      <c r="A37" s="175"/>
      <c r="B37" s="176"/>
      <c r="C37" s="223" t="s">
        <v>132</v>
      </c>
      <c r="D37" s="224"/>
      <c r="E37" s="178">
        <v>2</v>
      </c>
      <c r="F37" s="179"/>
      <c r="G37" s="180"/>
      <c r="H37" s="181"/>
      <c r="I37" s="182"/>
      <c r="J37" s="181"/>
      <c r="K37" s="182"/>
      <c r="M37" s="177" t="s">
        <v>132</v>
      </c>
      <c r="O37" s="177"/>
      <c r="Q37" s="167"/>
    </row>
    <row r="38" spans="1:82" x14ac:dyDescent="0.2">
      <c r="A38" s="175"/>
      <c r="B38" s="176"/>
      <c r="C38" s="223" t="s">
        <v>133</v>
      </c>
      <c r="D38" s="224"/>
      <c r="E38" s="178">
        <v>12</v>
      </c>
      <c r="F38" s="179"/>
      <c r="G38" s="180"/>
      <c r="H38" s="181"/>
      <c r="I38" s="182"/>
      <c r="J38" s="181"/>
      <c r="K38" s="182"/>
      <c r="M38" s="177" t="s">
        <v>133</v>
      </c>
      <c r="O38" s="177"/>
      <c r="Q38" s="167"/>
    </row>
    <row r="39" spans="1:82" x14ac:dyDescent="0.2">
      <c r="A39" s="168">
        <v>17</v>
      </c>
      <c r="B39" s="169" t="s">
        <v>134</v>
      </c>
      <c r="C39" s="170" t="s">
        <v>135</v>
      </c>
      <c r="D39" s="171" t="s">
        <v>125</v>
      </c>
      <c r="E39" s="172">
        <v>1</v>
      </c>
      <c r="F39" s="172">
        <v>0</v>
      </c>
      <c r="G39" s="173">
        <f>E39*F39</f>
        <v>0</v>
      </c>
      <c r="H39" s="174">
        <v>0</v>
      </c>
      <c r="I39" s="174">
        <f>E39*H39</f>
        <v>0</v>
      </c>
      <c r="J39" s="174">
        <v>-0.05</v>
      </c>
      <c r="K39" s="174">
        <f>E39*J39</f>
        <v>-0.05</v>
      </c>
      <c r="Q39" s="167">
        <v>2</v>
      </c>
      <c r="AA39" s="144">
        <v>12</v>
      </c>
      <c r="AB39" s="144">
        <v>0</v>
      </c>
      <c r="AC39" s="144">
        <v>1</v>
      </c>
      <c r="BB39" s="144">
        <v>1</v>
      </c>
      <c r="BC39" s="144">
        <f>IF(BB39=1,G39,0)</f>
        <v>0</v>
      </c>
      <c r="BD39" s="144">
        <f>IF(BB39=2,G39,0)</f>
        <v>0</v>
      </c>
      <c r="BE39" s="144">
        <f>IF(BB39=3,G39,0)</f>
        <v>0</v>
      </c>
      <c r="BF39" s="144">
        <f>IF(BB39=4,G39,0)</f>
        <v>0</v>
      </c>
      <c r="BG39" s="144">
        <f>IF(BB39=5,G39,0)</f>
        <v>0</v>
      </c>
      <c r="CA39" s="144">
        <v>12</v>
      </c>
      <c r="CB39" s="144">
        <v>0</v>
      </c>
      <c r="CC39" s="167"/>
      <c r="CD39" s="167"/>
    </row>
    <row r="40" spans="1:82" x14ac:dyDescent="0.2">
      <c r="A40" s="175"/>
      <c r="B40" s="176"/>
      <c r="C40" s="223" t="s">
        <v>136</v>
      </c>
      <c r="D40" s="224"/>
      <c r="E40" s="178">
        <v>1</v>
      </c>
      <c r="F40" s="179"/>
      <c r="G40" s="180"/>
      <c r="H40" s="181"/>
      <c r="I40" s="182"/>
      <c r="J40" s="181"/>
      <c r="K40" s="182"/>
      <c r="M40" s="177" t="s">
        <v>136</v>
      </c>
      <c r="O40" s="177"/>
      <c r="Q40" s="167"/>
    </row>
    <row r="41" spans="1:82" x14ac:dyDescent="0.2">
      <c r="A41" s="183"/>
      <c r="B41" s="184" t="s">
        <v>80</v>
      </c>
      <c r="C41" s="185" t="str">
        <f>CONCATENATE(B32," ",C32)</f>
        <v>8 Trubní vedení</v>
      </c>
      <c r="D41" s="186"/>
      <c r="E41" s="187"/>
      <c r="F41" s="188"/>
      <c r="G41" s="189">
        <f>SUM(G32:G40)</f>
        <v>0</v>
      </c>
      <c r="H41" s="190"/>
      <c r="I41" s="191">
        <f>SUM(I32:I40)</f>
        <v>9.7568300000000008</v>
      </c>
      <c r="J41" s="190"/>
      <c r="K41" s="191">
        <f>SUM(K32:K40)</f>
        <v>-0.05</v>
      </c>
      <c r="Q41" s="167">
        <v>4</v>
      </c>
      <c r="BC41" s="192">
        <f>SUM(BC32:BC40)</f>
        <v>0</v>
      </c>
      <c r="BD41" s="192">
        <f>SUM(BD32:BD40)</f>
        <v>0</v>
      </c>
      <c r="BE41" s="192">
        <f>SUM(BE32:BE40)</f>
        <v>0</v>
      </c>
      <c r="BF41" s="192">
        <f>SUM(BF32:BF40)</f>
        <v>0</v>
      </c>
      <c r="BG41" s="192">
        <f>SUM(BG32:BG40)</f>
        <v>0</v>
      </c>
    </row>
    <row r="42" spans="1:82" x14ac:dyDescent="0.2">
      <c r="A42" s="159" t="s">
        <v>76</v>
      </c>
      <c r="B42" s="160" t="s">
        <v>137</v>
      </c>
      <c r="C42" s="161" t="s">
        <v>138</v>
      </c>
      <c r="D42" s="162"/>
      <c r="E42" s="163"/>
      <c r="F42" s="163"/>
      <c r="G42" s="164"/>
      <c r="H42" s="165"/>
      <c r="I42" s="166"/>
      <c r="J42" s="165"/>
      <c r="K42" s="166"/>
      <c r="Q42" s="167">
        <v>1</v>
      </c>
    </row>
    <row r="43" spans="1:82" x14ac:dyDescent="0.2">
      <c r="A43" s="168">
        <v>18</v>
      </c>
      <c r="B43" s="169" t="s">
        <v>139</v>
      </c>
      <c r="C43" s="170" t="s">
        <v>140</v>
      </c>
      <c r="D43" s="171" t="s">
        <v>95</v>
      </c>
      <c r="E43" s="172">
        <v>191.36</v>
      </c>
      <c r="F43" s="172">
        <v>0</v>
      </c>
      <c r="G43" s="173">
        <f>E43*F43</f>
        <v>0</v>
      </c>
      <c r="H43" s="174">
        <v>3.6999999999999999E-4</v>
      </c>
      <c r="I43" s="174">
        <f>E43*H43</f>
        <v>7.0803200000000011E-2</v>
      </c>
      <c r="J43" s="174">
        <v>0</v>
      </c>
      <c r="K43" s="174">
        <f>E43*J43</f>
        <v>0</v>
      </c>
      <c r="Q43" s="167">
        <v>2</v>
      </c>
      <c r="AA43" s="144">
        <v>1</v>
      </c>
      <c r="AB43" s="144">
        <v>1</v>
      </c>
      <c r="AC43" s="144">
        <v>1</v>
      </c>
      <c r="BB43" s="144">
        <v>1</v>
      </c>
      <c r="BC43" s="144">
        <f>IF(BB43=1,G43,0)</f>
        <v>0</v>
      </c>
      <c r="BD43" s="144">
        <f>IF(BB43=2,G43,0)</f>
        <v>0</v>
      </c>
      <c r="BE43" s="144">
        <f>IF(BB43=3,G43,0)</f>
        <v>0</v>
      </c>
      <c r="BF43" s="144">
        <f>IF(BB43=4,G43,0)</f>
        <v>0</v>
      </c>
      <c r="BG43" s="144">
        <f>IF(BB43=5,G43,0)</f>
        <v>0</v>
      </c>
      <c r="CA43" s="144">
        <v>1</v>
      </c>
      <c r="CB43" s="144">
        <v>1</v>
      </c>
      <c r="CC43" s="167"/>
      <c r="CD43" s="167"/>
    </row>
    <row r="44" spans="1:82" x14ac:dyDescent="0.2">
      <c r="A44" s="175"/>
      <c r="B44" s="176"/>
      <c r="C44" s="223" t="s">
        <v>141</v>
      </c>
      <c r="D44" s="224"/>
      <c r="E44" s="178">
        <v>191.36</v>
      </c>
      <c r="F44" s="179"/>
      <c r="G44" s="180"/>
      <c r="H44" s="181"/>
      <c r="I44" s="182"/>
      <c r="J44" s="181"/>
      <c r="K44" s="182"/>
      <c r="M44" s="177" t="s">
        <v>141</v>
      </c>
      <c r="O44" s="177"/>
      <c r="Q44" s="167"/>
    </row>
    <row r="45" spans="1:82" x14ac:dyDescent="0.2">
      <c r="A45" s="168">
        <v>19</v>
      </c>
      <c r="B45" s="169" t="s">
        <v>142</v>
      </c>
      <c r="C45" s="170" t="s">
        <v>143</v>
      </c>
      <c r="D45" s="171" t="s">
        <v>95</v>
      </c>
      <c r="E45" s="172">
        <v>8.75</v>
      </c>
      <c r="F45" s="172">
        <v>0</v>
      </c>
      <c r="G45" s="173">
        <f>E45*F45</f>
        <v>0</v>
      </c>
      <c r="H45" s="174">
        <v>0.11221</v>
      </c>
      <c r="I45" s="174">
        <f>E45*H45</f>
        <v>0.98183750000000003</v>
      </c>
      <c r="J45" s="174">
        <v>0</v>
      </c>
      <c r="K45" s="174">
        <f>E45*J45</f>
        <v>0</v>
      </c>
      <c r="Q45" s="167">
        <v>2</v>
      </c>
      <c r="AA45" s="144">
        <v>1</v>
      </c>
      <c r="AB45" s="144">
        <v>1</v>
      </c>
      <c r="AC45" s="144">
        <v>1</v>
      </c>
      <c r="BB45" s="144">
        <v>1</v>
      </c>
      <c r="BC45" s="144">
        <f>IF(BB45=1,G45,0)</f>
        <v>0</v>
      </c>
      <c r="BD45" s="144">
        <f>IF(BB45=2,G45,0)</f>
        <v>0</v>
      </c>
      <c r="BE45" s="144">
        <f>IF(BB45=3,G45,0)</f>
        <v>0</v>
      </c>
      <c r="BF45" s="144">
        <f>IF(BB45=4,G45,0)</f>
        <v>0</v>
      </c>
      <c r="BG45" s="144">
        <f>IF(BB45=5,G45,0)</f>
        <v>0</v>
      </c>
      <c r="CA45" s="144">
        <v>1</v>
      </c>
      <c r="CB45" s="144">
        <v>1</v>
      </c>
      <c r="CC45" s="167"/>
      <c r="CD45" s="167"/>
    </row>
    <row r="46" spans="1:82" x14ac:dyDescent="0.2">
      <c r="A46" s="175"/>
      <c r="B46" s="176"/>
      <c r="C46" s="223" t="s">
        <v>144</v>
      </c>
      <c r="D46" s="224"/>
      <c r="E46" s="178">
        <v>8.75</v>
      </c>
      <c r="F46" s="179"/>
      <c r="G46" s="180"/>
      <c r="H46" s="181"/>
      <c r="I46" s="182"/>
      <c r="J46" s="181"/>
      <c r="K46" s="182"/>
      <c r="M46" s="177" t="s">
        <v>144</v>
      </c>
      <c r="O46" s="177"/>
      <c r="Q46" s="167"/>
    </row>
    <row r="47" spans="1:82" x14ac:dyDescent="0.2">
      <c r="A47" s="168">
        <v>20</v>
      </c>
      <c r="B47" s="169" t="s">
        <v>145</v>
      </c>
      <c r="C47" s="170" t="s">
        <v>146</v>
      </c>
      <c r="D47" s="171" t="s">
        <v>95</v>
      </c>
      <c r="E47" s="172">
        <v>11.59</v>
      </c>
      <c r="F47" s="172">
        <v>0</v>
      </c>
      <c r="G47" s="173">
        <f>E47*F47</f>
        <v>0</v>
      </c>
      <c r="H47" s="174">
        <v>0.18806</v>
      </c>
      <c r="I47" s="174">
        <f>E47*H47</f>
        <v>2.1796153999999999</v>
      </c>
      <c r="J47" s="174">
        <v>0</v>
      </c>
      <c r="K47" s="174">
        <f>E47*J47</f>
        <v>0</v>
      </c>
      <c r="Q47" s="167">
        <v>2</v>
      </c>
      <c r="AA47" s="144">
        <v>1</v>
      </c>
      <c r="AB47" s="144">
        <v>1</v>
      </c>
      <c r="AC47" s="144">
        <v>1</v>
      </c>
      <c r="BB47" s="144">
        <v>1</v>
      </c>
      <c r="BC47" s="144">
        <f>IF(BB47=1,G47,0)</f>
        <v>0</v>
      </c>
      <c r="BD47" s="144">
        <f>IF(BB47=2,G47,0)</f>
        <v>0</v>
      </c>
      <c r="BE47" s="144">
        <f>IF(BB47=3,G47,0)</f>
        <v>0</v>
      </c>
      <c r="BF47" s="144">
        <f>IF(BB47=4,G47,0)</f>
        <v>0</v>
      </c>
      <c r="BG47" s="144">
        <f>IF(BB47=5,G47,0)</f>
        <v>0</v>
      </c>
      <c r="CA47" s="144">
        <v>1</v>
      </c>
      <c r="CB47" s="144">
        <v>1</v>
      </c>
      <c r="CC47" s="167"/>
      <c r="CD47" s="167"/>
    </row>
    <row r="48" spans="1:82" x14ac:dyDescent="0.2">
      <c r="A48" s="175"/>
      <c r="B48" s="176"/>
      <c r="C48" s="223" t="s">
        <v>147</v>
      </c>
      <c r="D48" s="224"/>
      <c r="E48" s="178">
        <v>11.59</v>
      </c>
      <c r="F48" s="179"/>
      <c r="G48" s="180"/>
      <c r="H48" s="181"/>
      <c r="I48" s="182"/>
      <c r="J48" s="181"/>
      <c r="K48" s="182"/>
      <c r="M48" s="177" t="s">
        <v>147</v>
      </c>
      <c r="O48" s="177"/>
      <c r="Q48" s="167"/>
    </row>
    <row r="49" spans="1:82" x14ac:dyDescent="0.2">
      <c r="A49" s="168">
        <v>21</v>
      </c>
      <c r="B49" s="169" t="s">
        <v>148</v>
      </c>
      <c r="C49" s="170" t="s">
        <v>149</v>
      </c>
      <c r="D49" s="171" t="s">
        <v>95</v>
      </c>
      <c r="E49" s="172">
        <v>125.1</v>
      </c>
      <c r="F49" s="172">
        <v>0</v>
      </c>
      <c r="G49" s="173">
        <f>E49*F49</f>
        <v>0</v>
      </c>
      <c r="H49" s="174">
        <v>0.14424000000000001</v>
      </c>
      <c r="I49" s="174">
        <f>E49*H49</f>
        <v>18.044423999999999</v>
      </c>
      <c r="J49" s="174">
        <v>0</v>
      </c>
      <c r="K49" s="174">
        <f>E49*J49</f>
        <v>0</v>
      </c>
      <c r="Q49" s="167">
        <v>2</v>
      </c>
      <c r="AA49" s="144">
        <v>1</v>
      </c>
      <c r="AB49" s="144">
        <v>1</v>
      </c>
      <c r="AC49" s="144">
        <v>1</v>
      </c>
      <c r="BB49" s="144">
        <v>1</v>
      </c>
      <c r="BC49" s="144">
        <f>IF(BB49=1,G49,0)</f>
        <v>0</v>
      </c>
      <c r="BD49" s="144">
        <f>IF(BB49=2,G49,0)</f>
        <v>0</v>
      </c>
      <c r="BE49" s="144">
        <f>IF(BB49=3,G49,0)</f>
        <v>0</v>
      </c>
      <c r="BF49" s="144">
        <f>IF(BB49=4,G49,0)</f>
        <v>0</v>
      </c>
      <c r="BG49" s="144">
        <f>IF(BB49=5,G49,0)</f>
        <v>0</v>
      </c>
      <c r="CA49" s="144">
        <v>1</v>
      </c>
      <c r="CB49" s="144">
        <v>1</v>
      </c>
      <c r="CC49" s="167"/>
      <c r="CD49" s="167"/>
    </row>
    <row r="50" spans="1:82" x14ac:dyDescent="0.2">
      <c r="A50" s="175"/>
      <c r="B50" s="176"/>
      <c r="C50" s="223" t="s">
        <v>150</v>
      </c>
      <c r="D50" s="224"/>
      <c r="E50" s="178">
        <v>125.1</v>
      </c>
      <c r="F50" s="179"/>
      <c r="G50" s="180"/>
      <c r="H50" s="181"/>
      <c r="I50" s="182"/>
      <c r="J50" s="181"/>
      <c r="K50" s="182"/>
      <c r="M50" s="177" t="s">
        <v>150</v>
      </c>
      <c r="O50" s="177"/>
      <c r="Q50" s="167"/>
    </row>
    <row r="51" spans="1:82" x14ac:dyDescent="0.2">
      <c r="A51" s="168">
        <v>22</v>
      </c>
      <c r="B51" s="169" t="s">
        <v>151</v>
      </c>
      <c r="C51" s="170" t="s">
        <v>152</v>
      </c>
      <c r="D51" s="171" t="s">
        <v>95</v>
      </c>
      <c r="E51" s="172">
        <v>86.67</v>
      </c>
      <c r="F51" s="172">
        <v>0</v>
      </c>
      <c r="G51" s="173">
        <f>E51*F51</f>
        <v>0</v>
      </c>
      <c r="H51" s="174">
        <v>4.3E-3</v>
      </c>
      <c r="I51" s="174">
        <f>E51*H51</f>
        <v>0.37268099999999998</v>
      </c>
      <c r="J51" s="174">
        <v>0</v>
      </c>
      <c r="K51" s="174">
        <f>E51*J51</f>
        <v>0</v>
      </c>
      <c r="Q51" s="167">
        <v>2</v>
      </c>
      <c r="AA51" s="144">
        <v>1</v>
      </c>
      <c r="AB51" s="144">
        <v>1</v>
      </c>
      <c r="AC51" s="144">
        <v>1</v>
      </c>
      <c r="BB51" s="144">
        <v>1</v>
      </c>
      <c r="BC51" s="144">
        <f>IF(BB51=1,G51,0)</f>
        <v>0</v>
      </c>
      <c r="BD51" s="144">
        <f>IF(BB51=2,G51,0)</f>
        <v>0</v>
      </c>
      <c r="BE51" s="144">
        <f>IF(BB51=3,G51,0)</f>
        <v>0</v>
      </c>
      <c r="BF51" s="144">
        <f>IF(BB51=4,G51,0)</f>
        <v>0</v>
      </c>
      <c r="BG51" s="144">
        <f>IF(BB51=5,G51,0)</f>
        <v>0</v>
      </c>
      <c r="CA51" s="144">
        <v>1</v>
      </c>
      <c r="CB51" s="144">
        <v>1</v>
      </c>
      <c r="CC51" s="167"/>
      <c r="CD51" s="167"/>
    </row>
    <row r="52" spans="1:82" x14ac:dyDescent="0.2">
      <c r="A52" s="175"/>
      <c r="B52" s="176"/>
      <c r="C52" s="223" t="s">
        <v>153</v>
      </c>
      <c r="D52" s="224"/>
      <c r="E52" s="178">
        <v>86.67</v>
      </c>
      <c r="F52" s="179"/>
      <c r="G52" s="180"/>
      <c r="H52" s="181"/>
      <c r="I52" s="182"/>
      <c r="J52" s="181"/>
      <c r="K52" s="182"/>
      <c r="M52" s="177" t="s">
        <v>153</v>
      </c>
      <c r="O52" s="177"/>
      <c r="Q52" s="167"/>
    </row>
    <row r="53" spans="1:82" x14ac:dyDescent="0.2">
      <c r="A53" s="168">
        <v>23</v>
      </c>
      <c r="B53" s="169" t="s">
        <v>154</v>
      </c>
      <c r="C53" s="170" t="s">
        <v>155</v>
      </c>
      <c r="D53" s="171" t="s">
        <v>95</v>
      </c>
      <c r="E53" s="172">
        <v>86.67</v>
      </c>
      <c r="F53" s="172">
        <v>0</v>
      </c>
      <c r="G53" s="173">
        <f>E53*F53</f>
        <v>0</v>
      </c>
      <c r="H53" s="174">
        <v>0</v>
      </c>
      <c r="I53" s="174">
        <f>E53*H53</f>
        <v>0</v>
      </c>
      <c r="J53" s="174">
        <v>0</v>
      </c>
      <c r="K53" s="174">
        <f>E53*J53</f>
        <v>0</v>
      </c>
      <c r="Q53" s="167">
        <v>2</v>
      </c>
      <c r="AA53" s="144">
        <v>1</v>
      </c>
      <c r="AB53" s="144">
        <v>1</v>
      </c>
      <c r="AC53" s="144">
        <v>1</v>
      </c>
      <c r="BB53" s="144">
        <v>1</v>
      </c>
      <c r="BC53" s="144">
        <f>IF(BB53=1,G53,0)</f>
        <v>0</v>
      </c>
      <c r="BD53" s="144">
        <f>IF(BB53=2,G53,0)</f>
        <v>0</v>
      </c>
      <c r="BE53" s="144">
        <f>IF(BB53=3,G53,0)</f>
        <v>0</v>
      </c>
      <c r="BF53" s="144">
        <f>IF(BB53=4,G53,0)</f>
        <v>0</v>
      </c>
      <c r="BG53" s="144">
        <f>IF(BB53=5,G53,0)</f>
        <v>0</v>
      </c>
      <c r="CA53" s="144">
        <v>1</v>
      </c>
      <c r="CB53" s="144">
        <v>1</v>
      </c>
      <c r="CC53" s="167"/>
      <c r="CD53" s="167"/>
    </row>
    <row r="54" spans="1:82" x14ac:dyDescent="0.2">
      <c r="A54" s="175"/>
      <c r="B54" s="176"/>
      <c r="C54" s="223" t="s">
        <v>156</v>
      </c>
      <c r="D54" s="224"/>
      <c r="E54" s="178">
        <v>86.67</v>
      </c>
      <c r="F54" s="179"/>
      <c r="G54" s="180"/>
      <c r="H54" s="181"/>
      <c r="I54" s="182"/>
      <c r="J54" s="181"/>
      <c r="K54" s="182"/>
      <c r="M54" s="177" t="s">
        <v>156</v>
      </c>
      <c r="O54" s="177"/>
      <c r="Q54" s="167"/>
    </row>
    <row r="55" spans="1:82" ht="22.5" x14ac:dyDescent="0.2">
      <c r="A55" s="168">
        <v>24</v>
      </c>
      <c r="B55" s="169" t="s">
        <v>157</v>
      </c>
      <c r="C55" s="170" t="s">
        <v>158</v>
      </c>
      <c r="D55" s="171" t="s">
        <v>79</v>
      </c>
      <c r="E55" s="172">
        <v>2</v>
      </c>
      <c r="F55" s="172">
        <v>0</v>
      </c>
      <c r="G55" s="173">
        <f>E55*F55</f>
        <v>0</v>
      </c>
      <c r="H55" s="174">
        <v>0</v>
      </c>
      <c r="I55" s="174">
        <f>E55*H55</f>
        <v>0</v>
      </c>
      <c r="J55" s="174">
        <v>0</v>
      </c>
      <c r="K55" s="174">
        <f>E55*J55</f>
        <v>0</v>
      </c>
      <c r="Q55" s="167">
        <v>2</v>
      </c>
      <c r="AA55" s="144">
        <v>12</v>
      </c>
      <c r="AB55" s="144">
        <v>0</v>
      </c>
      <c r="AC55" s="144">
        <v>2</v>
      </c>
      <c r="BB55" s="144">
        <v>1</v>
      </c>
      <c r="BC55" s="144">
        <f>IF(BB55=1,G55,0)</f>
        <v>0</v>
      </c>
      <c r="BD55" s="144">
        <f>IF(BB55=2,G55,0)</f>
        <v>0</v>
      </c>
      <c r="BE55" s="144">
        <f>IF(BB55=3,G55,0)</f>
        <v>0</v>
      </c>
      <c r="BF55" s="144">
        <f>IF(BB55=4,G55,0)</f>
        <v>0</v>
      </c>
      <c r="BG55" s="144">
        <f>IF(BB55=5,G55,0)</f>
        <v>0</v>
      </c>
      <c r="CA55" s="144">
        <v>12</v>
      </c>
      <c r="CB55" s="144">
        <v>0</v>
      </c>
      <c r="CC55" s="167"/>
      <c r="CD55" s="167"/>
    </row>
    <row r="56" spans="1:82" ht="22.5" x14ac:dyDescent="0.2">
      <c r="A56" s="168">
        <v>25</v>
      </c>
      <c r="B56" s="169" t="s">
        <v>159</v>
      </c>
      <c r="C56" s="170" t="s">
        <v>160</v>
      </c>
      <c r="D56" s="171" t="s">
        <v>161</v>
      </c>
      <c r="E56" s="172">
        <v>10</v>
      </c>
      <c r="F56" s="172">
        <v>0</v>
      </c>
      <c r="G56" s="173">
        <f>E56*F56</f>
        <v>0</v>
      </c>
      <c r="H56" s="174">
        <v>0</v>
      </c>
      <c r="I56" s="174">
        <f>E56*H56</f>
        <v>0</v>
      </c>
      <c r="J56" s="174">
        <v>0</v>
      </c>
      <c r="K56" s="174">
        <f>E56*J56</f>
        <v>0</v>
      </c>
      <c r="Q56" s="167">
        <v>2</v>
      </c>
      <c r="AA56" s="144">
        <v>12</v>
      </c>
      <c r="AB56" s="144">
        <v>0</v>
      </c>
      <c r="AC56" s="144">
        <v>44</v>
      </c>
      <c r="BB56" s="144">
        <v>1</v>
      </c>
      <c r="BC56" s="144">
        <f>IF(BB56=1,G56,0)</f>
        <v>0</v>
      </c>
      <c r="BD56" s="144">
        <f>IF(BB56=2,G56,0)</f>
        <v>0</v>
      </c>
      <c r="BE56" s="144">
        <f>IF(BB56=3,G56,0)</f>
        <v>0</v>
      </c>
      <c r="BF56" s="144">
        <f>IF(BB56=4,G56,0)</f>
        <v>0</v>
      </c>
      <c r="BG56" s="144">
        <f>IF(BB56=5,G56,0)</f>
        <v>0</v>
      </c>
      <c r="CA56" s="144">
        <v>12</v>
      </c>
      <c r="CB56" s="144">
        <v>0</v>
      </c>
      <c r="CC56" s="167"/>
      <c r="CD56" s="167"/>
    </row>
    <row r="57" spans="1:82" x14ac:dyDescent="0.2">
      <c r="A57" s="168">
        <v>26</v>
      </c>
      <c r="B57" s="169" t="s">
        <v>162</v>
      </c>
      <c r="C57" s="170" t="s">
        <v>163</v>
      </c>
      <c r="D57" s="171" t="s">
        <v>125</v>
      </c>
      <c r="E57" s="172">
        <v>126.351</v>
      </c>
      <c r="F57" s="172">
        <v>0</v>
      </c>
      <c r="G57" s="173">
        <f>E57*F57</f>
        <v>0</v>
      </c>
      <c r="H57" s="174">
        <v>7.4399999999999994E-2</v>
      </c>
      <c r="I57" s="174">
        <f>E57*H57</f>
        <v>9.4005143999999987</v>
      </c>
      <c r="J57" s="174">
        <v>0</v>
      </c>
      <c r="K57" s="174">
        <f>E57*J57</f>
        <v>0</v>
      </c>
      <c r="Q57" s="167">
        <v>2</v>
      </c>
      <c r="AA57" s="144">
        <v>3</v>
      </c>
      <c r="AB57" s="144">
        <v>1</v>
      </c>
      <c r="AC57" s="144">
        <v>59217010</v>
      </c>
      <c r="BB57" s="144">
        <v>1</v>
      </c>
      <c r="BC57" s="144">
        <f>IF(BB57=1,G57,0)</f>
        <v>0</v>
      </c>
      <c r="BD57" s="144">
        <f>IF(BB57=2,G57,0)</f>
        <v>0</v>
      </c>
      <c r="BE57" s="144">
        <f>IF(BB57=3,G57,0)</f>
        <v>0</v>
      </c>
      <c r="BF57" s="144">
        <f>IF(BB57=4,G57,0)</f>
        <v>0</v>
      </c>
      <c r="BG57" s="144">
        <f>IF(BB57=5,G57,0)</f>
        <v>0</v>
      </c>
      <c r="CA57" s="144">
        <v>3</v>
      </c>
      <c r="CB57" s="144">
        <v>1</v>
      </c>
      <c r="CC57" s="167"/>
      <c r="CD57" s="167"/>
    </row>
    <row r="58" spans="1:82" x14ac:dyDescent="0.2">
      <c r="A58" s="175"/>
      <c r="B58" s="176"/>
      <c r="C58" s="223" t="s">
        <v>164</v>
      </c>
      <c r="D58" s="224"/>
      <c r="E58" s="178">
        <v>126.351</v>
      </c>
      <c r="F58" s="179"/>
      <c r="G58" s="180"/>
      <c r="H58" s="181"/>
      <c r="I58" s="182"/>
      <c r="J58" s="181"/>
      <c r="K58" s="182"/>
      <c r="M58" s="177" t="s">
        <v>164</v>
      </c>
      <c r="O58" s="177"/>
      <c r="Q58" s="167"/>
    </row>
    <row r="59" spans="1:82" x14ac:dyDescent="0.2">
      <c r="A59" s="168">
        <v>27</v>
      </c>
      <c r="B59" s="169" t="s">
        <v>165</v>
      </c>
      <c r="C59" s="170" t="s">
        <v>166</v>
      </c>
      <c r="D59" s="171" t="s">
        <v>125</v>
      </c>
      <c r="E59" s="172">
        <v>8.8375000000000004</v>
      </c>
      <c r="F59" s="172">
        <v>0</v>
      </c>
      <c r="G59" s="173">
        <f>E59*F59</f>
        <v>0</v>
      </c>
      <c r="H59" s="174">
        <v>4.8000000000000001E-2</v>
      </c>
      <c r="I59" s="174">
        <f>E59*H59</f>
        <v>0.42420000000000002</v>
      </c>
      <c r="J59" s="174">
        <v>0</v>
      </c>
      <c r="K59" s="174">
        <f>E59*J59</f>
        <v>0</v>
      </c>
      <c r="Q59" s="167">
        <v>2</v>
      </c>
      <c r="AA59" s="144">
        <v>3</v>
      </c>
      <c r="AB59" s="144">
        <v>1</v>
      </c>
      <c r="AC59" s="144">
        <v>592173060</v>
      </c>
      <c r="BB59" s="144">
        <v>1</v>
      </c>
      <c r="BC59" s="144">
        <f>IF(BB59=1,G59,0)</f>
        <v>0</v>
      </c>
      <c r="BD59" s="144">
        <f>IF(BB59=2,G59,0)</f>
        <v>0</v>
      </c>
      <c r="BE59" s="144">
        <f>IF(BB59=3,G59,0)</f>
        <v>0</v>
      </c>
      <c r="BF59" s="144">
        <f>IF(BB59=4,G59,0)</f>
        <v>0</v>
      </c>
      <c r="BG59" s="144">
        <f>IF(BB59=5,G59,0)</f>
        <v>0</v>
      </c>
      <c r="CA59" s="144">
        <v>3</v>
      </c>
      <c r="CB59" s="144">
        <v>1</v>
      </c>
      <c r="CC59" s="167"/>
      <c r="CD59" s="167"/>
    </row>
    <row r="60" spans="1:82" x14ac:dyDescent="0.2">
      <c r="A60" s="175"/>
      <c r="B60" s="176"/>
      <c r="C60" s="223" t="s">
        <v>167</v>
      </c>
      <c r="D60" s="224"/>
      <c r="E60" s="178">
        <v>8.8375000000000004</v>
      </c>
      <c r="F60" s="179"/>
      <c r="G60" s="180"/>
      <c r="H60" s="181"/>
      <c r="I60" s="182"/>
      <c r="J60" s="181"/>
      <c r="K60" s="182"/>
      <c r="M60" s="177" t="s">
        <v>167</v>
      </c>
      <c r="O60" s="177"/>
      <c r="Q60" s="167"/>
    </row>
    <row r="61" spans="1:82" x14ac:dyDescent="0.2">
      <c r="A61" s="168">
        <v>28</v>
      </c>
      <c r="B61" s="169" t="s">
        <v>168</v>
      </c>
      <c r="C61" s="170" t="s">
        <v>169</v>
      </c>
      <c r="D61" s="171" t="s">
        <v>125</v>
      </c>
      <c r="E61" s="172">
        <v>11.7059</v>
      </c>
      <c r="F61" s="172">
        <v>0</v>
      </c>
      <c r="G61" s="173">
        <f>E61*F61</f>
        <v>0</v>
      </c>
      <c r="H61" s="174">
        <v>4.8000000000000001E-2</v>
      </c>
      <c r="I61" s="174">
        <f>E61*H61</f>
        <v>0.56188320000000003</v>
      </c>
      <c r="J61" s="174">
        <v>0</v>
      </c>
      <c r="K61" s="174">
        <f>E61*J61</f>
        <v>0</v>
      </c>
      <c r="Q61" s="167">
        <v>2</v>
      </c>
      <c r="AA61" s="144">
        <v>3</v>
      </c>
      <c r="AB61" s="144">
        <v>1</v>
      </c>
      <c r="AC61" s="144">
        <v>59217476</v>
      </c>
      <c r="BB61" s="144">
        <v>1</v>
      </c>
      <c r="BC61" s="144">
        <f>IF(BB61=1,G61,0)</f>
        <v>0</v>
      </c>
      <c r="BD61" s="144">
        <f>IF(BB61=2,G61,0)</f>
        <v>0</v>
      </c>
      <c r="BE61" s="144">
        <f>IF(BB61=3,G61,0)</f>
        <v>0</v>
      </c>
      <c r="BF61" s="144">
        <f>IF(BB61=4,G61,0)</f>
        <v>0</v>
      </c>
      <c r="BG61" s="144">
        <f>IF(BB61=5,G61,0)</f>
        <v>0</v>
      </c>
      <c r="CA61" s="144">
        <v>3</v>
      </c>
      <c r="CB61" s="144">
        <v>1</v>
      </c>
      <c r="CC61" s="167"/>
      <c r="CD61" s="167"/>
    </row>
    <row r="62" spans="1:82" x14ac:dyDescent="0.2">
      <c r="A62" s="175"/>
      <c r="B62" s="176"/>
      <c r="C62" s="223" t="s">
        <v>170</v>
      </c>
      <c r="D62" s="224"/>
      <c r="E62" s="178">
        <v>11.7059</v>
      </c>
      <c r="F62" s="179"/>
      <c r="G62" s="180"/>
      <c r="H62" s="181"/>
      <c r="I62" s="182"/>
      <c r="J62" s="181"/>
      <c r="K62" s="182"/>
      <c r="M62" s="177" t="s">
        <v>170</v>
      </c>
      <c r="O62" s="177"/>
      <c r="Q62" s="167"/>
    </row>
    <row r="63" spans="1:82" x14ac:dyDescent="0.2">
      <c r="A63" s="183"/>
      <c r="B63" s="184" t="s">
        <v>80</v>
      </c>
      <c r="C63" s="185" t="str">
        <f>CONCATENATE(B42," ",C42)</f>
        <v>91 Doplňující práce na komunikaci</v>
      </c>
      <c r="D63" s="186"/>
      <c r="E63" s="187"/>
      <c r="F63" s="188"/>
      <c r="G63" s="189">
        <f>SUM(G42:G62)</f>
        <v>0</v>
      </c>
      <c r="H63" s="190"/>
      <c r="I63" s="191">
        <f>SUM(I42:I62)</f>
        <v>32.035958699999995</v>
      </c>
      <c r="J63" s="190"/>
      <c r="K63" s="191">
        <f>SUM(K42:K62)</f>
        <v>0</v>
      </c>
      <c r="Q63" s="167">
        <v>4</v>
      </c>
      <c r="BC63" s="192">
        <f>SUM(BC42:BC62)</f>
        <v>0</v>
      </c>
      <c r="BD63" s="192">
        <f>SUM(BD42:BD62)</f>
        <v>0</v>
      </c>
      <c r="BE63" s="192">
        <f>SUM(BE42:BE62)</f>
        <v>0</v>
      </c>
      <c r="BF63" s="192">
        <f>SUM(BF42:BF62)</f>
        <v>0</v>
      </c>
      <c r="BG63" s="192">
        <f>SUM(BG42:BG62)</f>
        <v>0</v>
      </c>
    </row>
    <row r="64" spans="1:82" x14ac:dyDescent="0.2">
      <c r="A64" s="159" t="s">
        <v>76</v>
      </c>
      <c r="B64" s="160" t="s">
        <v>171</v>
      </c>
      <c r="C64" s="161" t="s">
        <v>172</v>
      </c>
      <c r="D64" s="162"/>
      <c r="E64" s="163"/>
      <c r="F64" s="163"/>
      <c r="G64" s="164"/>
      <c r="H64" s="165"/>
      <c r="I64" s="166"/>
      <c r="J64" s="165"/>
      <c r="K64" s="166"/>
      <c r="Q64" s="167">
        <v>1</v>
      </c>
    </row>
    <row r="65" spans="1:82" x14ac:dyDescent="0.2">
      <c r="A65" s="168">
        <v>29</v>
      </c>
      <c r="B65" s="169" t="s">
        <v>173</v>
      </c>
      <c r="C65" s="170" t="s">
        <v>172</v>
      </c>
      <c r="D65" s="171" t="s">
        <v>174</v>
      </c>
      <c r="E65" s="172">
        <v>1</v>
      </c>
      <c r="F65" s="172">
        <v>0</v>
      </c>
      <c r="G65" s="173">
        <f>E65*F65</f>
        <v>0</v>
      </c>
      <c r="H65" s="174">
        <v>0</v>
      </c>
      <c r="I65" s="174">
        <f>E65*H65</f>
        <v>0</v>
      </c>
      <c r="J65" s="174">
        <v>0</v>
      </c>
      <c r="K65" s="174">
        <f>E65*J65</f>
        <v>0</v>
      </c>
      <c r="Q65" s="167">
        <v>2</v>
      </c>
      <c r="AA65" s="144">
        <v>12</v>
      </c>
      <c r="AB65" s="144">
        <v>0</v>
      </c>
      <c r="AC65" s="144">
        <v>32</v>
      </c>
      <c r="BB65" s="144">
        <v>1</v>
      </c>
      <c r="BC65" s="144">
        <f>IF(BB65=1,G65,0)</f>
        <v>0</v>
      </c>
      <c r="BD65" s="144">
        <f>IF(BB65=2,G65,0)</f>
        <v>0</v>
      </c>
      <c r="BE65" s="144">
        <f>IF(BB65=3,G65,0)</f>
        <v>0</v>
      </c>
      <c r="BF65" s="144">
        <f>IF(BB65=4,G65,0)</f>
        <v>0</v>
      </c>
      <c r="BG65" s="144">
        <f>IF(BB65=5,G65,0)</f>
        <v>0</v>
      </c>
      <c r="CA65" s="144">
        <v>12</v>
      </c>
      <c r="CB65" s="144">
        <v>0</v>
      </c>
      <c r="CC65" s="167"/>
      <c r="CD65" s="167"/>
    </row>
    <row r="66" spans="1:82" x14ac:dyDescent="0.2">
      <c r="A66" s="183"/>
      <c r="B66" s="184" t="s">
        <v>80</v>
      </c>
      <c r="C66" s="185" t="str">
        <f>CONCATENATE(B64," ",C64)</f>
        <v>910 DIO</v>
      </c>
      <c r="D66" s="186"/>
      <c r="E66" s="187"/>
      <c r="F66" s="188"/>
      <c r="G66" s="189">
        <f>SUM(G64:G65)</f>
        <v>0</v>
      </c>
      <c r="H66" s="190"/>
      <c r="I66" s="191">
        <f>SUM(I64:I65)</f>
        <v>0</v>
      </c>
      <c r="J66" s="190"/>
      <c r="K66" s="191">
        <f>SUM(K64:K65)</f>
        <v>0</v>
      </c>
      <c r="Q66" s="167">
        <v>4</v>
      </c>
      <c r="BC66" s="192">
        <f>SUM(BC64:BC65)</f>
        <v>0</v>
      </c>
      <c r="BD66" s="192">
        <f>SUM(BD64:BD65)</f>
        <v>0</v>
      </c>
      <c r="BE66" s="192">
        <f>SUM(BE64:BE65)</f>
        <v>0</v>
      </c>
      <c r="BF66" s="192">
        <f>SUM(BF64:BF65)</f>
        <v>0</v>
      </c>
      <c r="BG66" s="192">
        <f>SUM(BG64:BG65)</f>
        <v>0</v>
      </c>
    </row>
    <row r="67" spans="1:82" x14ac:dyDescent="0.2">
      <c r="A67" s="159" t="s">
        <v>76</v>
      </c>
      <c r="B67" s="160" t="s">
        <v>175</v>
      </c>
      <c r="C67" s="161" t="s">
        <v>176</v>
      </c>
      <c r="D67" s="162"/>
      <c r="E67" s="163"/>
      <c r="F67" s="163"/>
      <c r="G67" s="164"/>
      <c r="H67" s="165"/>
      <c r="I67" s="166"/>
      <c r="J67" s="165"/>
      <c r="K67" s="166"/>
      <c r="Q67" s="167">
        <v>1</v>
      </c>
    </row>
    <row r="68" spans="1:82" x14ac:dyDescent="0.2">
      <c r="A68" s="168">
        <v>30</v>
      </c>
      <c r="B68" s="169" t="s">
        <v>177</v>
      </c>
      <c r="C68" s="170" t="s">
        <v>178</v>
      </c>
      <c r="D68" s="171" t="s">
        <v>179</v>
      </c>
      <c r="E68" s="172">
        <v>1938.7122876999999</v>
      </c>
      <c r="F68" s="172">
        <v>0</v>
      </c>
      <c r="G68" s="173">
        <f>E68*F68</f>
        <v>0</v>
      </c>
      <c r="H68" s="174">
        <v>0</v>
      </c>
      <c r="I68" s="174">
        <f>E68*H68</f>
        <v>0</v>
      </c>
      <c r="J68" s="174">
        <v>0</v>
      </c>
      <c r="K68" s="174">
        <f>E68*J68</f>
        <v>0</v>
      </c>
      <c r="Q68" s="167">
        <v>2</v>
      </c>
      <c r="AA68" s="144">
        <v>7</v>
      </c>
      <c r="AB68" s="144">
        <v>1</v>
      </c>
      <c r="AC68" s="144">
        <v>2</v>
      </c>
      <c r="BB68" s="144">
        <v>1</v>
      </c>
      <c r="BC68" s="144">
        <f>IF(BB68=1,G68,0)</f>
        <v>0</v>
      </c>
      <c r="BD68" s="144">
        <f>IF(BB68=2,G68,0)</f>
        <v>0</v>
      </c>
      <c r="BE68" s="144">
        <f>IF(BB68=3,G68,0)</f>
        <v>0</v>
      </c>
      <c r="BF68" s="144">
        <f>IF(BB68=4,G68,0)</f>
        <v>0</v>
      </c>
      <c r="BG68" s="144">
        <f>IF(BB68=5,G68,0)</f>
        <v>0</v>
      </c>
      <c r="CA68" s="144">
        <v>7</v>
      </c>
      <c r="CB68" s="144">
        <v>1</v>
      </c>
      <c r="CC68" s="167"/>
      <c r="CD68" s="167"/>
    </row>
    <row r="69" spans="1:82" x14ac:dyDescent="0.2">
      <c r="A69" s="183"/>
      <c r="B69" s="184" t="s">
        <v>80</v>
      </c>
      <c r="C69" s="185" t="str">
        <f>CONCATENATE(B67," ",C67)</f>
        <v>99 Staveništní přesun hmot</v>
      </c>
      <c r="D69" s="186"/>
      <c r="E69" s="187"/>
      <c r="F69" s="188"/>
      <c r="G69" s="189">
        <f>SUM(G67:G68)</f>
        <v>0</v>
      </c>
      <c r="H69" s="190"/>
      <c r="I69" s="191">
        <f>SUM(I67:I68)</f>
        <v>0</v>
      </c>
      <c r="J69" s="190"/>
      <c r="K69" s="191">
        <f>SUM(K67:K68)</f>
        <v>0</v>
      </c>
      <c r="Q69" s="167">
        <v>4</v>
      </c>
      <c r="BC69" s="192">
        <f>SUM(BC67:BC68)</f>
        <v>0</v>
      </c>
      <c r="BD69" s="192">
        <f>SUM(BD67:BD68)</f>
        <v>0</v>
      </c>
      <c r="BE69" s="192">
        <f>SUM(BE67:BE68)</f>
        <v>0</v>
      </c>
      <c r="BF69" s="192">
        <f>SUM(BF67:BF68)</f>
        <v>0</v>
      </c>
      <c r="BG69" s="192">
        <f>SUM(BG67:BG68)</f>
        <v>0</v>
      </c>
    </row>
    <row r="70" spans="1:82" x14ac:dyDescent="0.2">
      <c r="A70" s="159" t="s">
        <v>76</v>
      </c>
      <c r="B70" s="160" t="s">
        <v>180</v>
      </c>
      <c r="C70" s="161" t="s">
        <v>181</v>
      </c>
      <c r="D70" s="162"/>
      <c r="E70" s="163"/>
      <c r="F70" s="163"/>
      <c r="G70" s="164"/>
      <c r="H70" s="165"/>
      <c r="I70" s="166"/>
      <c r="J70" s="165"/>
      <c r="K70" s="166"/>
      <c r="Q70" s="167">
        <v>1</v>
      </c>
    </row>
    <row r="71" spans="1:82" x14ac:dyDescent="0.2">
      <c r="A71" s="168">
        <v>31</v>
      </c>
      <c r="B71" s="169" t="s">
        <v>182</v>
      </c>
      <c r="C71" s="170" t="s">
        <v>183</v>
      </c>
      <c r="D71" s="171" t="s">
        <v>179</v>
      </c>
      <c r="E71" s="172">
        <v>1198.1928</v>
      </c>
      <c r="F71" s="172">
        <v>0</v>
      </c>
      <c r="G71" s="173">
        <f>E71*F71</f>
        <v>0</v>
      </c>
      <c r="H71" s="174">
        <v>0</v>
      </c>
      <c r="I71" s="174">
        <f>E71*H71</f>
        <v>0</v>
      </c>
      <c r="J71" s="174">
        <v>0</v>
      </c>
      <c r="K71" s="174">
        <f>E71*J71</f>
        <v>0</v>
      </c>
      <c r="Q71" s="167">
        <v>2</v>
      </c>
      <c r="AA71" s="144">
        <v>8</v>
      </c>
      <c r="AB71" s="144">
        <v>0</v>
      </c>
      <c r="AC71" s="144">
        <v>3</v>
      </c>
      <c r="BB71" s="144">
        <v>1</v>
      </c>
      <c r="BC71" s="144">
        <f>IF(BB71=1,G71,0)</f>
        <v>0</v>
      </c>
      <c r="BD71" s="144">
        <f>IF(BB71=2,G71,0)</f>
        <v>0</v>
      </c>
      <c r="BE71" s="144">
        <f>IF(BB71=3,G71,0)</f>
        <v>0</v>
      </c>
      <c r="BF71" s="144">
        <f>IF(BB71=4,G71,0)</f>
        <v>0</v>
      </c>
      <c r="BG71" s="144">
        <f>IF(BB71=5,G71,0)</f>
        <v>0</v>
      </c>
      <c r="CA71" s="144">
        <v>8</v>
      </c>
      <c r="CB71" s="144">
        <v>0</v>
      </c>
      <c r="CC71" s="167"/>
      <c r="CD71" s="167"/>
    </row>
    <row r="72" spans="1:82" ht="22.5" x14ac:dyDescent="0.2">
      <c r="A72" s="168">
        <v>32</v>
      </c>
      <c r="B72" s="169" t="s">
        <v>184</v>
      </c>
      <c r="C72" s="170" t="s">
        <v>185</v>
      </c>
      <c r="D72" s="171" t="s">
        <v>179</v>
      </c>
      <c r="E72" s="172">
        <v>10783.735199999999</v>
      </c>
      <c r="F72" s="172">
        <v>0</v>
      </c>
      <c r="G72" s="173">
        <f>E72*F72</f>
        <v>0</v>
      </c>
      <c r="H72" s="174">
        <v>0</v>
      </c>
      <c r="I72" s="174">
        <f>E72*H72</f>
        <v>0</v>
      </c>
      <c r="J72" s="174">
        <v>0</v>
      </c>
      <c r="K72" s="174">
        <f>E72*J72</f>
        <v>0</v>
      </c>
      <c r="Q72" s="167">
        <v>2</v>
      </c>
      <c r="AA72" s="144">
        <v>8</v>
      </c>
      <c r="AB72" s="144">
        <v>0</v>
      </c>
      <c r="AC72" s="144">
        <v>3</v>
      </c>
      <c r="BB72" s="144">
        <v>1</v>
      </c>
      <c r="BC72" s="144">
        <f>IF(BB72=1,G72,0)</f>
        <v>0</v>
      </c>
      <c r="BD72" s="144">
        <f>IF(BB72=2,G72,0)</f>
        <v>0</v>
      </c>
      <c r="BE72" s="144">
        <f>IF(BB72=3,G72,0)</f>
        <v>0</v>
      </c>
      <c r="BF72" s="144">
        <f>IF(BB72=4,G72,0)</f>
        <v>0</v>
      </c>
      <c r="BG72" s="144">
        <f>IF(BB72=5,G72,0)</f>
        <v>0</v>
      </c>
      <c r="CA72" s="144">
        <v>8</v>
      </c>
      <c r="CB72" s="144">
        <v>0</v>
      </c>
      <c r="CC72" s="167"/>
      <c r="CD72" s="167"/>
    </row>
    <row r="73" spans="1:82" x14ac:dyDescent="0.2">
      <c r="A73" s="168">
        <v>33</v>
      </c>
      <c r="B73" s="169" t="s">
        <v>186</v>
      </c>
      <c r="C73" s="170" t="s">
        <v>187</v>
      </c>
      <c r="D73" s="171" t="s">
        <v>179</v>
      </c>
      <c r="E73" s="172">
        <v>425.35844400000002</v>
      </c>
      <c r="F73" s="172">
        <v>0</v>
      </c>
      <c r="G73" s="173">
        <f>E73*F73</f>
        <v>0</v>
      </c>
      <c r="H73" s="174">
        <v>0</v>
      </c>
      <c r="I73" s="174">
        <f>E73*H73</f>
        <v>0</v>
      </c>
      <c r="J73" s="174">
        <v>0</v>
      </c>
      <c r="K73" s="174">
        <f>E73*J73</f>
        <v>0</v>
      </c>
      <c r="Q73" s="167">
        <v>2</v>
      </c>
      <c r="AA73" s="144">
        <v>8</v>
      </c>
      <c r="AB73" s="144">
        <v>0</v>
      </c>
      <c r="AC73" s="144">
        <v>3</v>
      </c>
      <c r="BB73" s="144">
        <v>1</v>
      </c>
      <c r="BC73" s="144">
        <f>IF(BB73=1,G73,0)</f>
        <v>0</v>
      </c>
      <c r="BD73" s="144">
        <f>IF(BB73=2,G73,0)</f>
        <v>0</v>
      </c>
      <c r="BE73" s="144">
        <f>IF(BB73=3,G73,0)</f>
        <v>0</v>
      </c>
      <c r="BF73" s="144">
        <f>IF(BB73=4,G73,0)</f>
        <v>0</v>
      </c>
      <c r="BG73" s="144">
        <f>IF(BB73=5,G73,0)</f>
        <v>0</v>
      </c>
      <c r="CA73" s="144">
        <v>8</v>
      </c>
      <c r="CB73" s="144">
        <v>0</v>
      </c>
      <c r="CC73" s="167"/>
      <c r="CD73" s="167"/>
    </row>
    <row r="74" spans="1:82" ht="22.5" x14ac:dyDescent="0.2">
      <c r="A74" s="168">
        <v>34</v>
      </c>
      <c r="B74" s="169" t="s">
        <v>188</v>
      </c>
      <c r="C74" s="170" t="s">
        <v>189</v>
      </c>
      <c r="D74" s="171" t="s">
        <v>179</v>
      </c>
      <c r="E74" s="172">
        <v>772.83435599999996</v>
      </c>
      <c r="F74" s="172">
        <v>0</v>
      </c>
      <c r="G74" s="173">
        <f>E74*F74</f>
        <v>0</v>
      </c>
      <c r="H74" s="174">
        <v>0</v>
      </c>
      <c r="I74" s="174">
        <f>E74*H74</f>
        <v>0</v>
      </c>
      <c r="J74" s="174">
        <v>0</v>
      </c>
      <c r="K74" s="174">
        <f>E74*J74</f>
        <v>0</v>
      </c>
      <c r="Q74" s="167">
        <v>2</v>
      </c>
      <c r="AA74" s="144">
        <v>8</v>
      </c>
      <c r="AB74" s="144">
        <v>0</v>
      </c>
      <c r="AC74" s="144">
        <v>3</v>
      </c>
      <c r="BB74" s="144">
        <v>1</v>
      </c>
      <c r="BC74" s="144">
        <f>IF(BB74=1,G74,0)</f>
        <v>0</v>
      </c>
      <c r="BD74" s="144">
        <f>IF(BB74=2,G74,0)</f>
        <v>0</v>
      </c>
      <c r="BE74" s="144">
        <f>IF(BB74=3,G74,0)</f>
        <v>0</v>
      </c>
      <c r="BF74" s="144">
        <f>IF(BB74=4,G74,0)</f>
        <v>0</v>
      </c>
      <c r="BG74" s="144">
        <f>IF(BB74=5,G74,0)</f>
        <v>0</v>
      </c>
      <c r="CA74" s="144">
        <v>8</v>
      </c>
      <c r="CB74" s="144">
        <v>0</v>
      </c>
      <c r="CC74" s="167"/>
      <c r="CD74" s="167"/>
    </row>
    <row r="75" spans="1:82" x14ac:dyDescent="0.2">
      <c r="A75" s="183"/>
      <c r="B75" s="184" t="s">
        <v>80</v>
      </c>
      <c r="C75" s="185" t="str">
        <f>CONCATENATE(B70," ",C70)</f>
        <v>D96 Přesuny suti a vybouraných hmot</v>
      </c>
      <c r="D75" s="186"/>
      <c r="E75" s="187"/>
      <c r="F75" s="188"/>
      <c r="G75" s="189">
        <f>SUM(G70:G74)</f>
        <v>0</v>
      </c>
      <c r="H75" s="190"/>
      <c r="I75" s="191">
        <f>SUM(I70:I74)</f>
        <v>0</v>
      </c>
      <c r="J75" s="190"/>
      <c r="K75" s="191">
        <f>SUM(K70:K74)</f>
        <v>0</v>
      </c>
      <c r="Q75" s="167">
        <v>4</v>
      </c>
      <c r="BC75" s="192">
        <f>SUM(BC70:BC74)</f>
        <v>0</v>
      </c>
      <c r="BD75" s="192">
        <f>SUM(BD70:BD74)</f>
        <v>0</v>
      </c>
      <c r="BE75" s="192">
        <f>SUM(BE70:BE74)</f>
        <v>0</v>
      </c>
      <c r="BF75" s="192">
        <f>SUM(BF70:BF74)</f>
        <v>0</v>
      </c>
      <c r="BG75" s="192">
        <f>SUM(BG70:BG74)</f>
        <v>0</v>
      </c>
    </row>
    <row r="76" spans="1:82" x14ac:dyDescent="0.2">
      <c r="E76" s="144"/>
    </row>
    <row r="77" spans="1:82" x14ac:dyDescent="0.2">
      <c r="E77" s="144"/>
    </row>
    <row r="78" spans="1:82" x14ac:dyDescent="0.2">
      <c r="E78" s="144"/>
    </row>
    <row r="79" spans="1:82" x14ac:dyDescent="0.2">
      <c r="E79" s="144"/>
    </row>
    <row r="80" spans="1:82" x14ac:dyDescent="0.2">
      <c r="E80" s="144"/>
    </row>
    <row r="81" spans="5:5" x14ac:dyDescent="0.2">
      <c r="E81" s="144"/>
    </row>
    <row r="82" spans="5:5" x14ac:dyDescent="0.2">
      <c r="E82" s="144"/>
    </row>
    <row r="83" spans="5:5" x14ac:dyDescent="0.2">
      <c r="E83" s="144"/>
    </row>
    <row r="84" spans="5:5" x14ac:dyDescent="0.2">
      <c r="E84" s="144"/>
    </row>
    <row r="85" spans="5:5" x14ac:dyDescent="0.2">
      <c r="E85" s="144"/>
    </row>
    <row r="86" spans="5:5" x14ac:dyDescent="0.2">
      <c r="E86" s="144"/>
    </row>
    <row r="87" spans="5:5" x14ac:dyDescent="0.2">
      <c r="E87" s="144"/>
    </row>
    <row r="88" spans="5:5" x14ac:dyDescent="0.2">
      <c r="E88" s="144"/>
    </row>
    <row r="89" spans="5:5" x14ac:dyDescent="0.2">
      <c r="E89" s="144"/>
    </row>
    <row r="90" spans="5:5" x14ac:dyDescent="0.2">
      <c r="E90" s="144"/>
    </row>
    <row r="91" spans="5:5" x14ac:dyDescent="0.2">
      <c r="E91" s="144"/>
    </row>
    <row r="92" spans="5:5" x14ac:dyDescent="0.2">
      <c r="E92" s="144"/>
    </row>
    <row r="93" spans="5:5" x14ac:dyDescent="0.2">
      <c r="E93" s="144"/>
    </row>
    <row r="94" spans="5:5" x14ac:dyDescent="0.2">
      <c r="E94" s="144"/>
    </row>
    <row r="95" spans="5:5" x14ac:dyDescent="0.2">
      <c r="E95" s="144"/>
    </row>
    <row r="96" spans="5:5" x14ac:dyDescent="0.2">
      <c r="E96" s="144"/>
    </row>
    <row r="97" spans="1:7" x14ac:dyDescent="0.2">
      <c r="E97" s="144"/>
    </row>
    <row r="98" spans="1:7" x14ac:dyDescent="0.2">
      <c r="E98" s="144"/>
    </row>
    <row r="99" spans="1:7" x14ac:dyDescent="0.2">
      <c r="A99" s="181"/>
      <c r="B99" s="181"/>
      <c r="C99" s="181"/>
      <c r="D99" s="181"/>
      <c r="E99" s="181"/>
      <c r="F99" s="181"/>
      <c r="G99" s="181"/>
    </row>
    <row r="100" spans="1:7" x14ac:dyDescent="0.2">
      <c r="A100" s="181"/>
      <c r="B100" s="181"/>
      <c r="C100" s="181"/>
      <c r="D100" s="181"/>
      <c r="E100" s="181"/>
      <c r="F100" s="181"/>
      <c r="G100" s="181"/>
    </row>
    <row r="101" spans="1:7" x14ac:dyDescent="0.2">
      <c r="A101" s="181"/>
      <c r="B101" s="181"/>
      <c r="C101" s="181"/>
      <c r="D101" s="181"/>
      <c r="E101" s="181"/>
      <c r="F101" s="181"/>
      <c r="G101" s="181"/>
    </row>
    <row r="102" spans="1:7" x14ac:dyDescent="0.2">
      <c r="A102" s="181"/>
      <c r="B102" s="181"/>
      <c r="C102" s="181"/>
      <c r="D102" s="181"/>
      <c r="E102" s="181"/>
      <c r="F102" s="181"/>
      <c r="G102" s="181"/>
    </row>
    <row r="103" spans="1:7" x14ac:dyDescent="0.2">
      <c r="E103" s="144"/>
    </row>
    <row r="104" spans="1:7" x14ac:dyDescent="0.2">
      <c r="E104" s="144"/>
    </row>
    <row r="105" spans="1:7" x14ac:dyDescent="0.2">
      <c r="E105" s="144"/>
    </row>
    <row r="106" spans="1:7" x14ac:dyDescent="0.2">
      <c r="E106" s="144"/>
    </row>
    <row r="107" spans="1:7" x14ac:dyDescent="0.2">
      <c r="E107" s="144"/>
    </row>
    <row r="108" spans="1:7" x14ac:dyDescent="0.2">
      <c r="E108" s="144"/>
    </row>
    <row r="109" spans="1:7" x14ac:dyDescent="0.2">
      <c r="E109" s="144"/>
    </row>
    <row r="110" spans="1:7" x14ac:dyDescent="0.2">
      <c r="E110" s="144"/>
    </row>
    <row r="111" spans="1:7" x14ac:dyDescent="0.2">
      <c r="E111" s="144"/>
    </row>
    <row r="112" spans="1:7" x14ac:dyDescent="0.2">
      <c r="E112" s="144"/>
    </row>
    <row r="113" spans="5:5" x14ac:dyDescent="0.2">
      <c r="E113" s="144"/>
    </row>
    <row r="114" spans="5:5" x14ac:dyDescent="0.2">
      <c r="E114" s="144"/>
    </row>
    <row r="115" spans="5:5" x14ac:dyDescent="0.2">
      <c r="E115" s="144"/>
    </row>
    <row r="116" spans="5:5" x14ac:dyDescent="0.2">
      <c r="E116" s="144"/>
    </row>
    <row r="117" spans="5:5" x14ac:dyDescent="0.2">
      <c r="E117" s="144"/>
    </row>
    <row r="118" spans="5:5" x14ac:dyDescent="0.2">
      <c r="E118" s="144"/>
    </row>
    <row r="119" spans="5:5" x14ac:dyDescent="0.2">
      <c r="E119" s="144"/>
    </row>
    <row r="120" spans="5:5" x14ac:dyDescent="0.2">
      <c r="E120" s="144"/>
    </row>
    <row r="121" spans="5:5" x14ac:dyDescent="0.2">
      <c r="E121" s="144"/>
    </row>
    <row r="122" spans="5:5" x14ac:dyDescent="0.2">
      <c r="E122" s="144"/>
    </row>
    <row r="123" spans="5:5" x14ac:dyDescent="0.2">
      <c r="E123" s="144"/>
    </row>
    <row r="124" spans="5:5" x14ac:dyDescent="0.2">
      <c r="E124" s="144"/>
    </row>
    <row r="125" spans="5:5" x14ac:dyDescent="0.2">
      <c r="E125" s="144"/>
    </row>
    <row r="126" spans="5:5" x14ac:dyDescent="0.2">
      <c r="E126" s="144"/>
    </row>
    <row r="127" spans="5:5" x14ac:dyDescent="0.2">
      <c r="E127" s="144"/>
    </row>
    <row r="128" spans="5:5" x14ac:dyDescent="0.2">
      <c r="E128" s="144"/>
    </row>
    <row r="129" spans="1:7" x14ac:dyDescent="0.2">
      <c r="E129" s="144"/>
    </row>
    <row r="130" spans="1:7" x14ac:dyDescent="0.2">
      <c r="E130" s="144"/>
    </row>
    <row r="131" spans="1:7" x14ac:dyDescent="0.2">
      <c r="E131" s="144"/>
    </row>
    <row r="132" spans="1:7" x14ac:dyDescent="0.2">
      <c r="E132" s="144"/>
    </row>
    <row r="133" spans="1:7" x14ac:dyDescent="0.2">
      <c r="E133" s="144"/>
    </row>
    <row r="134" spans="1:7" x14ac:dyDescent="0.2">
      <c r="A134" s="193"/>
      <c r="B134" s="193"/>
    </row>
    <row r="135" spans="1:7" x14ac:dyDescent="0.2">
      <c r="A135" s="181"/>
      <c r="B135" s="181"/>
      <c r="C135" s="194"/>
      <c r="D135" s="194"/>
      <c r="E135" s="195"/>
      <c r="F135" s="194"/>
      <c r="G135" s="196"/>
    </row>
    <row r="136" spans="1:7" x14ac:dyDescent="0.2">
      <c r="A136" s="197"/>
      <c r="B136" s="197"/>
      <c r="C136" s="181"/>
      <c r="D136" s="181"/>
      <c r="E136" s="198"/>
      <c r="F136" s="181"/>
      <c r="G136" s="181"/>
    </row>
    <row r="137" spans="1:7" x14ac:dyDescent="0.2">
      <c r="A137" s="181"/>
      <c r="B137" s="181"/>
      <c r="C137" s="181"/>
      <c r="D137" s="181"/>
      <c r="E137" s="198"/>
      <c r="F137" s="181"/>
      <c r="G137" s="181"/>
    </row>
    <row r="138" spans="1:7" x14ac:dyDescent="0.2">
      <c r="A138" s="181"/>
      <c r="B138" s="181"/>
      <c r="C138" s="181"/>
      <c r="D138" s="181"/>
      <c r="E138" s="198"/>
      <c r="F138" s="181"/>
      <c r="G138" s="181"/>
    </row>
    <row r="139" spans="1:7" x14ac:dyDescent="0.2">
      <c r="A139" s="181"/>
      <c r="B139" s="181"/>
      <c r="C139" s="181"/>
      <c r="D139" s="181"/>
      <c r="E139" s="198"/>
      <c r="F139" s="181"/>
      <c r="G139" s="181"/>
    </row>
    <row r="140" spans="1:7" x14ac:dyDescent="0.2">
      <c r="A140" s="181"/>
      <c r="B140" s="181"/>
      <c r="C140" s="181"/>
      <c r="D140" s="181"/>
      <c r="E140" s="198"/>
      <c r="F140" s="181"/>
      <c r="G140" s="181"/>
    </row>
    <row r="141" spans="1:7" x14ac:dyDescent="0.2">
      <c r="A141" s="181"/>
      <c r="B141" s="181"/>
      <c r="C141" s="181"/>
      <c r="D141" s="181"/>
      <c r="E141" s="198"/>
      <c r="F141" s="181"/>
      <c r="G141" s="181"/>
    </row>
    <row r="142" spans="1:7" x14ac:dyDescent="0.2">
      <c r="A142" s="181"/>
      <c r="B142" s="181"/>
      <c r="C142" s="181"/>
      <c r="D142" s="181"/>
      <c r="E142" s="198"/>
      <c r="F142" s="181"/>
      <c r="G142" s="181"/>
    </row>
    <row r="143" spans="1:7" x14ac:dyDescent="0.2">
      <c r="A143" s="181"/>
      <c r="B143" s="181"/>
      <c r="C143" s="181"/>
      <c r="D143" s="181"/>
      <c r="E143" s="198"/>
      <c r="F143" s="181"/>
      <c r="G143" s="181"/>
    </row>
    <row r="144" spans="1:7" x14ac:dyDescent="0.2">
      <c r="A144" s="181"/>
      <c r="B144" s="181"/>
      <c r="C144" s="181"/>
      <c r="D144" s="181"/>
      <c r="E144" s="198"/>
      <c r="F144" s="181"/>
      <c r="G144" s="181"/>
    </row>
    <row r="145" spans="1:7" x14ac:dyDescent="0.2">
      <c r="A145" s="181"/>
      <c r="B145" s="181"/>
      <c r="C145" s="181"/>
      <c r="D145" s="181"/>
      <c r="E145" s="198"/>
      <c r="F145" s="181"/>
      <c r="G145" s="181"/>
    </row>
    <row r="146" spans="1:7" x14ac:dyDescent="0.2">
      <c r="A146" s="181"/>
      <c r="B146" s="181"/>
      <c r="C146" s="181"/>
      <c r="D146" s="181"/>
      <c r="E146" s="198"/>
      <c r="F146" s="181"/>
      <c r="G146" s="181"/>
    </row>
    <row r="147" spans="1:7" x14ac:dyDescent="0.2">
      <c r="A147" s="181"/>
      <c r="B147" s="181"/>
      <c r="C147" s="181"/>
      <c r="D147" s="181"/>
      <c r="E147" s="198"/>
      <c r="F147" s="181"/>
      <c r="G147" s="181"/>
    </row>
    <row r="148" spans="1:7" x14ac:dyDescent="0.2">
      <c r="A148" s="181"/>
      <c r="B148" s="181"/>
      <c r="C148" s="181"/>
      <c r="D148" s="181"/>
      <c r="E148" s="198"/>
      <c r="F148" s="181"/>
      <c r="G148" s="181"/>
    </row>
  </sheetData>
  <mergeCells count="25">
    <mergeCell ref="C11:D11"/>
    <mergeCell ref="C13:D13"/>
    <mergeCell ref="C15:D15"/>
    <mergeCell ref="A1:G1"/>
    <mergeCell ref="A3:B3"/>
    <mergeCell ref="A4:B4"/>
    <mergeCell ref="E4:G4"/>
    <mergeCell ref="C9:D9"/>
    <mergeCell ref="C20:D20"/>
    <mergeCell ref="C24:D24"/>
    <mergeCell ref="C26:D26"/>
    <mergeCell ref="C28:D28"/>
    <mergeCell ref="C30:D30"/>
    <mergeCell ref="C54:D54"/>
    <mergeCell ref="C58:D58"/>
    <mergeCell ref="C60:D60"/>
    <mergeCell ref="C62:D62"/>
    <mergeCell ref="C37:D37"/>
    <mergeCell ref="C38:D38"/>
    <mergeCell ref="C40:D40"/>
    <mergeCell ref="C44:D44"/>
    <mergeCell ref="C46:D46"/>
    <mergeCell ref="C48:D48"/>
    <mergeCell ref="C50:D50"/>
    <mergeCell ref="C52:D52"/>
  </mergeCells>
  <printOptions gridLinesSet="0"/>
  <pageMargins left="0.59055118110236227" right="0.39370078740157483" top="0.59055118110236227" bottom="0.59055118110236227" header="0.19685039370078741" footer="0.19685039370078741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SloupecCH</vt:lpstr>
      <vt:lpstr>SloupecJC</vt:lpstr>
      <vt:lpstr>SloupecJH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Pípalová</dc:creator>
  <cp:lastModifiedBy>user</cp:lastModifiedBy>
  <dcterms:created xsi:type="dcterms:W3CDTF">2017-04-06T09:46:01Z</dcterms:created>
  <dcterms:modified xsi:type="dcterms:W3CDTF">2017-06-29T11:48:46Z</dcterms:modified>
</cp:coreProperties>
</file>