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85" windowWidth="27495" windowHeight="13740"/>
  </bookViews>
  <sheets>
    <sheet name="Rekapitulace stavby" sheetId="1" r:id="rId1"/>
    <sheet name="1 - SO 101 a 102" sheetId="2" r:id="rId2"/>
    <sheet name="2 - Vedlejší a ostatní ná..." sheetId="3" r:id="rId3"/>
    <sheet name="Pokyny pro vyplnění" sheetId="4" r:id="rId4"/>
  </sheets>
  <definedNames>
    <definedName name="_xlnm._FilterDatabase" localSheetId="1" hidden="1">'1 - SO 101 a 102'!$C$84:$K$293</definedName>
    <definedName name="_xlnm._FilterDatabase" localSheetId="2" hidden="1">'2 - Vedlejší a ostatní ná...'!$C$81:$K$98</definedName>
    <definedName name="_xlnm.Print_Titles" localSheetId="1">'1 - SO 101 a 102'!$84:$84</definedName>
    <definedName name="_xlnm.Print_Titles" localSheetId="2">'2 - Vedlejší a ostatní ná...'!$81:$81</definedName>
    <definedName name="_xlnm.Print_Titles" localSheetId="0">'Rekapitulace stavby'!$49:$49</definedName>
    <definedName name="_xlnm.Print_Area" localSheetId="1">'1 - SO 101 a 102'!$C$4:$J$36,'1 - SO 101 a 102'!$C$42:$J$66,'1 - SO 101 a 102'!$C$72:$K$293</definedName>
    <definedName name="_xlnm.Print_Area" localSheetId="2">'2 - Vedlejší a ostatní ná...'!$C$4:$J$36,'2 - Vedlejší a ostatní ná...'!$C$42:$J$63,'2 - Vedlejší a ostatní ná...'!$C$69:$K$98</definedName>
    <definedName name="_xlnm.Print_Area" localSheetId="3">'Pokyny pro vyplnění'!$B$2:$K$69,'Pokyny pro vyplnění'!$B$72:$K$116,'Pokyny pro vyplnění'!$B$119:$K$188,'Pokyny pro vyplnění'!$B$196:$K$216</definedName>
    <definedName name="_xlnm.Print_Area" localSheetId="0">'Rekapitulace stavby'!$D$4:$AO$33,'Rekapitulace stavby'!$C$39:$AQ$54</definedName>
  </definedNames>
  <calcPr calcId="145621"/>
</workbook>
</file>

<file path=xl/calcChain.xml><?xml version="1.0" encoding="utf-8"?>
<calcChain xmlns="http://schemas.openxmlformats.org/spreadsheetml/2006/main">
  <c r="R93" i="3" l="1"/>
  <c r="BK90" i="3"/>
  <c r="J90" i="3" s="1"/>
  <c r="J60" i="3" s="1"/>
  <c r="AY53" i="1"/>
  <c r="AX53" i="1"/>
  <c r="BI97" i="3"/>
  <c r="BH97" i="3"/>
  <c r="BG97" i="3"/>
  <c r="BF97" i="3"/>
  <c r="T97" i="3"/>
  <c r="T96" i="3" s="1"/>
  <c r="R97" i="3"/>
  <c r="R96" i="3" s="1"/>
  <c r="P97" i="3"/>
  <c r="P96" i="3" s="1"/>
  <c r="BK97" i="3"/>
  <c r="BK96" i="3" s="1"/>
  <c r="J96" i="3" s="1"/>
  <c r="J62" i="3" s="1"/>
  <c r="J97" i="3"/>
  <c r="BE97" i="3" s="1"/>
  <c r="BI94" i="3"/>
  <c r="BH94" i="3"/>
  <c r="BG94" i="3"/>
  <c r="BF94" i="3"/>
  <c r="BE94" i="3"/>
  <c r="T94" i="3"/>
  <c r="T93" i="3" s="1"/>
  <c r="R94" i="3"/>
  <c r="P94" i="3"/>
  <c r="P93" i="3" s="1"/>
  <c r="BK94" i="3"/>
  <c r="BK93" i="3" s="1"/>
  <c r="J93" i="3" s="1"/>
  <c r="J61" i="3" s="1"/>
  <c r="J94" i="3"/>
  <c r="BI92" i="3"/>
  <c r="BH92" i="3"/>
  <c r="BG92" i="3"/>
  <c r="BF92" i="3"/>
  <c r="T92" i="3"/>
  <c r="T90" i="3" s="1"/>
  <c r="R92" i="3"/>
  <c r="P92" i="3"/>
  <c r="BK92" i="3"/>
  <c r="J92" i="3"/>
  <c r="BE92" i="3" s="1"/>
  <c r="BI91" i="3"/>
  <c r="BH91" i="3"/>
  <c r="BG91" i="3"/>
  <c r="BF91" i="3"/>
  <c r="T91" i="3"/>
  <c r="R91" i="3"/>
  <c r="R90" i="3" s="1"/>
  <c r="P91" i="3"/>
  <c r="P90" i="3" s="1"/>
  <c r="BK91" i="3"/>
  <c r="J91" i="3"/>
  <c r="BE91" i="3" s="1"/>
  <c r="BI89" i="3"/>
  <c r="BH89" i="3"/>
  <c r="BG89" i="3"/>
  <c r="BF89" i="3"/>
  <c r="BE89" i="3"/>
  <c r="T89" i="3"/>
  <c r="R89" i="3"/>
  <c r="P89" i="3"/>
  <c r="BK89" i="3"/>
  <c r="J89" i="3"/>
  <c r="BI88" i="3"/>
  <c r="BH88" i="3"/>
  <c r="BG88" i="3"/>
  <c r="F32" i="3" s="1"/>
  <c r="BB53" i="1" s="1"/>
  <c r="BF88" i="3"/>
  <c r="BE88" i="3"/>
  <c r="T88" i="3"/>
  <c r="T87" i="3" s="1"/>
  <c r="R88" i="3"/>
  <c r="R87" i="3" s="1"/>
  <c r="P88" i="3"/>
  <c r="P87" i="3" s="1"/>
  <c r="BK88" i="3"/>
  <c r="BK87" i="3" s="1"/>
  <c r="J87" i="3" s="1"/>
  <c r="J59" i="3" s="1"/>
  <c r="J88" i="3"/>
  <c r="BI86" i="3"/>
  <c r="BH86" i="3"/>
  <c r="BG86" i="3"/>
  <c r="BF86" i="3"/>
  <c r="T86" i="3"/>
  <c r="R86" i="3"/>
  <c r="P86" i="3"/>
  <c r="P84" i="3" s="1"/>
  <c r="BK86" i="3"/>
  <c r="J86" i="3"/>
  <c r="BE86" i="3" s="1"/>
  <c r="BI85" i="3"/>
  <c r="F34" i="3" s="1"/>
  <c r="BD53" i="1" s="1"/>
  <c r="BH85" i="3"/>
  <c r="F33" i="3" s="1"/>
  <c r="BC53" i="1" s="1"/>
  <c r="BG85" i="3"/>
  <c r="BF85" i="3"/>
  <c r="F31" i="3" s="1"/>
  <c r="BA53" i="1" s="1"/>
  <c r="T85" i="3"/>
  <c r="T84" i="3" s="1"/>
  <c r="T83" i="3" s="1"/>
  <c r="T82" i="3" s="1"/>
  <c r="R85" i="3"/>
  <c r="R84" i="3" s="1"/>
  <c r="R83" i="3" s="1"/>
  <c r="R82" i="3" s="1"/>
  <c r="P85" i="3"/>
  <c r="BK85" i="3"/>
  <c r="BK84" i="3" s="1"/>
  <c r="J85" i="3"/>
  <c r="BE85" i="3" s="1"/>
  <c r="J78" i="3"/>
  <c r="F76" i="3"/>
  <c r="E74" i="3"/>
  <c r="F51" i="3"/>
  <c r="F49" i="3"/>
  <c r="E47" i="3"/>
  <c r="J21" i="3"/>
  <c r="E21" i="3"/>
  <c r="J51" i="3" s="1"/>
  <c r="J20" i="3"/>
  <c r="J18" i="3"/>
  <c r="E18" i="3"/>
  <c r="F52" i="3" s="1"/>
  <c r="J17" i="3"/>
  <c r="J15" i="3"/>
  <c r="E15" i="3"/>
  <c r="F78" i="3" s="1"/>
  <c r="J14" i="3"/>
  <c r="J12" i="3"/>
  <c r="J76" i="3" s="1"/>
  <c r="E7" i="3"/>
  <c r="E45" i="3" s="1"/>
  <c r="P281" i="2"/>
  <c r="T213" i="2"/>
  <c r="P160" i="2"/>
  <c r="R154" i="2"/>
  <c r="T87" i="2"/>
  <c r="AY52" i="1"/>
  <c r="AX52" i="1"/>
  <c r="BI291" i="2"/>
  <c r="BH291" i="2"/>
  <c r="BG291" i="2"/>
  <c r="BF291" i="2"/>
  <c r="T291" i="2"/>
  <c r="R291" i="2"/>
  <c r="P291" i="2"/>
  <c r="BK291" i="2"/>
  <c r="J291" i="2"/>
  <c r="BE291" i="2" s="1"/>
  <c r="BI289" i="2"/>
  <c r="BH289" i="2"/>
  <c r="BG289" i="2"/>
  <c r="BF289" i="2"/>
  <c r="T289" i="2"/>
  <c r="R289" i="2"/>
  <c r="P289" i="2"/>
  <c r="BK289" i="2"/>
  <c r="J289" i="2"/>
  <c r="BE289" i="2" s="1"/>
  <c r="BI286" i="2"/>
  <c r="BH286" i="2"/>
  <c r="BG286" i="2"/>
  <c r="BF286" i="2"/>
  <c r="T286" i="2"/>
  <c r="R286" i="2"/>
  <c r="P286" i="2"/>
  <c r="BK286" i="2"/>
  <c r="J286" i="2"/>
  <c r="BE286" i="2" s="1"/>
  <c r="BI284" i="2"/>
  <c r="BH284" i="2"/>
  <c r="BG284" i="2"/>
  <c r="BF284" i="2"/>
  <c r="T284" i="2"/>
  <c r="T283" i="2" s="1"/>
  <c r="R284" i="2"/>
  <c r="R283" i="2" s="1"/>
  <c r="P284" i="2"/>
  <c r="P283" i="2" s="1"/>
  <c r="BK284" i="2"/>
  <c r="BK283" i="2" s="1"/>
  <c r="J283" i="2" s="1"/>
  <c r="J65" i="2" s="1"/>
  <c r="J284" i="2"/>
  <c r="BE284" i="2" s="1"/>
  <c r="BI282" i="2"/>
  <c r="BH282" i="2"/>
  <c r="BG282" i="2"/>
  <c r="BF282" i="2"/>
  <c r="BE282" i="2"/>
  <c r="T282" i="2"/>
  <c r="T281" i="2" s="1"/>
  <c r="R282" i="2"/>
  <c r="R281" i="2" s="1"/>
  <c r="R236" i="2" s="1"/>
  <c r="P282" i="2"/>
  <c r="BK282" i="2"/>
  <c r="BK281" i="2" s="1"/>
  <c r="J281" i="2" s="1"/>
  <c r="J64" i="2" s="1"/>
  <c r="J282" i="2"/>
  <c r="BI280" i="2"/>
  <c r="BH280" i="2"/>
  <c r="BG280" i="2"/>
  <c r="BF280" i="2"/>
  <c r="T280" i="2"/>
  <c r="R280" i="2"/>
  <c r="P280" i="2"/>
  <c r="BK280" i="2"/>
  <c r="J280" i="2"/>
  <c r="BE280" i="2" s="1"/>
  <c r="BI279" i="2"/>
  <c r="BH279" i="2"/>
  <c r="BG279" i="2"/>
  <c r="BF279" i="2"/>
  <c r="BE279" i="2"/>
  <c r="T279" i="2"/>
  <c r="R279" i="2"/>
  <c r="P279" i="2"/>
  <c r="BK279" i="2"/>
  <c r="J279" i="2"/>
  <c r="BI278" i="2"/>
  <c r="BH278" i="2"/>
  <c r="BG278" i="2"/>
  <c r="BF278" i="2"/>
  <c r="T278" i="2"/>
  <c r="R278" i="2"/>
  <c r="P278" i="2"/>
  <c r="BK278" i="2"/>
  <c r="J278" i="2"/>
  <c r="BE278" i="2" s="1"/>
  <c r="BI277" i="2"/>
  <c r="BH277" i="2"/>
  <c r="BG277" i="2"/>
  <c r="BF277" i="2"/>
  <c r="BE277" i="2"/>
  <c r="T277" i="2"/>
  <c r="R277" i="2"/>
  <c r="P277" i="2"/>
  <c r="BK277" i="2"/>
  <c r="J277" i="2"/>
  <c r="BI276" i="2"/>
  <c r="BH276" i="2"/>
  <c r="BG276" i="2"/>
  <c r="BF276" i="2"/>
  <c r="T276" i="2"/>
  <c r="R276" i="2"/>
  <c r="P276" i="2"/>
  <c r="BK276" i="2"/>
  <c r="J276" i="2"/>
  <c r="BE276" i="2" s="1"/>
  <c r="BI275" i="2"/>
  <c r="BH275" i="2"/>
  <c r="BG275" i="2"/>
  <c r="BF275" i="2"/>
  <c r="BE275" i="2"/>
  <c r="T275" i="2"/>
  <c r="R275" i="2"/>
  <c r="P275" i="2"/>
  <c r="BK275" i="2"/>
  <c r="J275" i="2"/>
  <c r="BI273" i="2"/>
  <c r="BH273" i="2"/>
  <c r="BG273" i="2"/>
  <c r="BF273" i="2"/>
  <c r="T273" i="2"/>
  <c r="R273" i="2"/>
  <c r="P273" i="2"/>
  <c r="BK273" i="2"/>
  <c r="J273" i="2"/>
  <c r="BE273" i="2" s="1"/>
  <c r="BI272" i="2"/>
  <c r="BH272" i="2"/>
  <c r="BG272" i="2"/>
  <c r="BF272" i="2"/>
  <c r="BE272" i="2"/>
  <c r="T272" i="2"/>
  <c r="R272" i="2"/>
  <c r="P272" i="2"/>
  <c r="BK272" i="2"/>
  <c r="J272" i="2"/>
  <c r="BI270" i="2"/>
  <c r="BH270" i="2"/>
  <c r="BG270" i="2"/>
  <c r="BF270" i="2"/>
  <c r="T270" i="2"/>
  <c r="R270" i="2"/>
  <c r="P270" i="2"/>
  <c r="BK270" i="2"/>
  <c r="J270" i="2"/>
  <c r="BE270" i="2" s="1"/>
  <c r="BI269" i="2"/>
  <c r="BH269" i="2"/>
  <c r="BG269" i="2"/>
  <c r="BF269" i="2"/>
  <c r="BE269" i="2"/>
  <c r="T269" i="2"/>
  <c r="R269" i="2"/>
  <c r="P269" i="2"/>
  <c r="BK269" i="2"/>
  <c r="J269" i="2"/>
  <c r="BI264" i="2"/>
  <c r="BH264" i="2"/>
  <c r="BG264" i="2"/>
  <c r="BF264" i="2"/>
  <c r="T264" i="2"/>
  <c r="R264" i="2"/>
  <c r="P264" i="2"/>
  <c r="BK264" i="2"/>
  <c r="J264" i="2"/>
  <c r="BE264" i="2" s="1"/>
  <c r="BI259" i="2"/>
  <c r="BH259" i="2"/>
  <c r="BG259" i="2"/>
  <c r="BF259" i="2"/>
  <c r="BE259" i="2"/>
  <c r="T259" i="2"/>
  <c r="R259" i="2"/>
  <c r="P259" i="2"/>
  <c r="BK259" i="2"/>
  <c r="J259" i="2"/>
  <c r="BI257" i="2"/>
  <c r="BH257" i="2"/>
  <c r="BG257" i="2"/>
  <c r="BF257" i="2"/>
  <c r="T257" i="2"/>
  <c r="R257" i="2"/>
  <c r="P257" i="2"/>
  <c r="BK257" i="2"/>
  <c r="J257" i="2"/>
  <c r="BE257" i="2" s="1"/>
  <c r="BI250" i="2"/>
  <c r="BH250" i="2"/>
  <c r="BG250" i="2"/>
  <c r="BF250" i="2"/>
  <c r="BE250" i="2"/>
  <c r="T250" i="2"/>
  <c r="R250" i="2"/>
  <c r="P250" i="2"/>
  <c r="BK250" i="2"/>
  <c r="J250" i="2"/>
  <c r="BI248" i="2"/>
  <c r="BH248" i="2"/>
  <c r="BG248" i="2"/>
  <c r="BF248" i="2"/>
  <c r="T248" i="2"/>
  <c r="R248" i="2"/>
  <c r="P248" i="2"/>
  <c r="BK248" i="2"/>
  <c r="J248" i="2"/>
  <c r="BE248" i="2" s="1"/>
  <c r="BI245" i="2"/>
  <c r="BH245" i="2"/>
  <c r="BG245" i="2"/>
  <c r="BF245" i="2"/>
  <c r="BE245" i="2"/>
  <c r="T245" i="2"/>
  <c r="R245" i="2"/>
  <c r="P245" i="2"/>
  <c r="BK245" i="2"/>
  <c r="J245" i="2"/>
  <c r="BI239" i="2"/>
  <c r="BH239" i="2"/>
  <c r="BG239" i="2"/>
  <c r="BF239" i="2"/>
  <c r="T239" i="2"/>
  <c r="R239" i="2"/>
  <c r="P239" i="2"/>
  <c r="BK239" i="2"/>
  <c r="J239" i="2"/>
  <c r="BE239" i="2" s="1"/>
  <c r="BI237" i="2"/>
  <c r="BH237" i="2"/>
  <c r="BG237" i="2"/>
  <c r="BF237" i="2"/>
  <c r="BE237" i="2"/>
  <c r="T237" i="2"/>
  <c r="T236" i="2" s="1"/>
  <c r="R237" i="2"/>
  <c r="P237" i="2"/>
  <c r="P236" i="2" s="1"/>
  <c r="BK237" i="2"/>
  <c r="BK236" i="2" s="1"/>
  <c r="J236" i="2" s="1"/>
  <c r="J63" i="2" s="1"/>
  <c r="J237" i="2"/>
  <c r="BI235" i="2"/>
  <c r="BH235" i="2"/>
  <c r="BG235" i="2"/>
  <c r="BF235" i="2"/>
  <c r="BE235" i="2"/>
  <c r="T235" i="2"/>
  <c r="R235" i="2"/>
  <c r="P235" i="2"/>
  <c r="BK235" i="2"/>
  <c r="J235" i="2"/>
  <c r="BI234" i="2"/>
  <c r="BH234" i="2"/>
  <c r="BG234" i="2"/>
  <c r="BF234" i="2"/>
  <c r="T234" i="2"/>
  <c r="R234" i="2"/>
  <c r="P234" i="2"/>
  <c r="BK234" i="2"/>
  <c r="J234" i="2"/>
  <c r="BE234" i="2" s="1"/>
  <c r="BI233" i="2"/>
  <c r="BH233" i="2"/>
  <c r="BG233" i="2"/>
  <c r="BF233" i="2"/>
  <c r="BE233" i="2"/>
  <c r="T233" i="2"/>
  <c r="R233" i="2"/>
  <c r="P233" i="2"/>
  <c r="BK233" i="2"/>
  <c r="J233" i="2"/>
  <c r="BI232" i="2"/>
  <c r="BH232" i="2"/>
  <c r="BG232" i="2"/>
  <c r="BF232" i="2"/>
  <c r="T232" i="2"/>
  <c r="R232" i="2"/>
  <c r="P232" i="2"/>
  <c r="BK232" i="2"/>
  <c r="J232" i="2"/>
  <c r="BE232" i="2" s="1"/>
  <c r="BI231" i="2"/>
  <c r="BH231" i="2"/>
  <c r="BG231" i="2"/>
  <c r="BF231" i="2"/>
  <c r="BE231" i="2"/>
  <c r="T231" i="2"/>
  <c r="R231" i="2"/>
  <c r="P231" i="2"/>
  <c r="BK231" i="2"/>
  <c r="J231" i="2"/>
  <c r="BI230" i="2"/>
  <c r="BH230" i="2"/>
  <c r="BG230" i="2"/>
  <c r="BF230" i="2"/>
  <c r="T230" i="2"/>
  <c r="R230" i="2"/>
  <c r="P230" i="2"/>
  <c r="BK230" i="2"/>
  <c r="J230" i="2"/>
  <c r="BE230" i="2" s="1"/>
  <c r="BI229" i="2"/>
  <c r="BH229" i="2"/>
  <c r="BG229" i="2"/>
  <c r="BF229" i="2"/>
  <c r="BE229" i="2"/>
  <c r="T229" i="2"/>
  <c r="R229" i="2"/>
  <c r="P229" i="2"/>
  <c r="BK229" i="2"/>
  <c r="J229" i="2"/>
  <c r="BI228" i="2"/>
  <c r="BH228" i="2"/>
  <c r="BG228" i="2"/>
  <c r="BF228" i="2"/>
  <c r="T228" i="2"/>
  <c r="R228" i="2"/>
  <c r="P228" i="2"/>
  <c r="BK228" i="2"/>
  <c r="J228" i="2"/>
  <c r="BE228" i="2" s="1"/>
  <c r="BI227" i="2"/>
  <c r="BH227" i="2"/>
  <c r="BG227" i="2"/>
  <c r="BF227" i="2"/>
  <c r="BE227" i="2"/>
  <c r="T227" i="2"/>
  <c r="R227" i="2"/>
  <c r="P227" i="2"/>
  <c r="BK227" i="2"/>
  <c r="J227" i="2"/>
  <c r="BI226" i="2"/>
  <c r="BH226" i="2"/>
  <c r="BG226" i="2"/>
  <c r="BF226" i="2"/>
  <c r="T226" i="2"/>
  <c r="R226" i="2"/>
  <c r="P226" i="2"/>
  <c r="BK226" i="2"/>
  <c r="J226" i="2"/>
  <c r="BE226" i="2" s="1"/>
  <c r="BI225" i="2"/>
  <c r="BH225" i="2"/>
  <c r="BG225" i="2"/>
  <c r="BF225" i="2"/>
  <c r="BE225" i="2"/>
  <c r="T225" i="2"/>
  <c r="R225" i="2"/>
  <c r="P225" i="2"/>
  <c r="BK225" i="2"/>
  <c r="J225" i="2"/>
  <c r="BI224" i="2"/>
  <c r="BH224" i="2"/>
  <c r="BG224" i="2"/>
  <c r="BF224" i="2"/>
  <c r="T224" i="2"/>
  <c r="R224" i="2"/>
  <c r="P224" i="2"/>
  <c r="BK224" i="2"/>
  <c r="J224" i="2"/>
  <c r="BE224" i="2" s="1"/>
  <c r="BI223" i="2"/>
  <c r="BH223" i="2"/>
  <c r="BG223" i="2"/>
  <c r="BF223" i="2"/>
  <c r="BE223" i="2"/>
  <c r="T223" i="2"/>
  <c r="R223" i="2"/>
  <c r="P223" i="2"/>
  <c r="BK223" i="2"/>
  <c r="J223" i="2"/>
  <c r="BI222" i="2"/>
  <c r="BH222" i="2"/>
  <c r="BG222" i="2"/>
  <c r="BF222" i="2"/>
  <c r="T222" i="2"/>
  <c r="R222" i="2"/>
  <c r="P222" i="2"/>
  <c r="BK222" i="2"/>
  <c r="J222" i="2"/>
  <c r="BE222" i="2" s="1"/>
  <c r="BI221" i="2"/>
  <c r="BH221" i="2"/>
  <c r="BG221" i="2"/>
  <c r="BF221" i="2"/>
  <c r="BE221" i="2"/>
  <c r="T221" i="2"/>
  <c r="R221" i="2"/>
  <c r="P221" i="2"/>
  <c r="BK221" i="2"/>
  <c r="J221" i="2"/>
  <c r="BI218" i="2"/>
  <c r="BH218" i="2"/>
  <c r="BG218" i="2"/>
  <c r="BF218" i="2"/>
  <c r="T218" i="2"/>
  <c r="R218" i="2"/>
  <c r="P218" i="2"/>
  <c r="BK218" i="2"/>
  <c r="J218" i="2"/>
  <c r="BE218" i="2" s="1"/>
  <c r="BI216" i="2"/>
  <c r="BH216" i="2"/>
  <c r="BG216" i="2"/>
  <c r="BF216" i="2"/>
  <c r="BE216" i="2"/>
  <c r="T216" i="2"/>
  <c r="R216" i="2"/>
  <c r="P216" i="2"/>
  <c r="BK216" i="2"/>
  <c r="BK213" i="2" s="1"/>
  <c r="J213" i="2" s="1"/>
  <c r="J62" i="2" s="1"/>
  <c r="J216" i="2"/>
  <c r="BI214" i="2"/>
  <c r="BH214" i="2"/>
  <c r="BG214" i="2"/>
  <c r="BF214" i="2"/>
  <c r="BE214" i="2"/>
  <c r="T214" i="2"/>
  <c r="R214" i="2"/>
  <c r="R213" i="2" s="1"/>
  <c r="P214" i="2"/>
  <c r="P213" i="2" s="1"/>
  <c r="BK214" i="2"/>
  <c r="J214" i="2"/>
  <c r="BI209" i="2"/>
  <c r="BH209" i="2"/>
  <c r="BG209" i="2"/>
  <c r="BF209" i="2"/>
  <c r="T209" i="2"/>
  <c r="R209" i="2"/>
  <c r="P209" i="2"/>
  <c r="BK209" i="2"/>
  <c r="J209" i="2"/>
  <c r="BE209" i="2" s="1"/>
  <c r="BI203" i="2"/>
  <c r="BH203" i="2"/>
  <c r="BG203" i="2"/>
  <c r="BF203" i="2"/>
  <c r="T203" i="2"/>
  <c r="R203" i="2"/>
  <c r="P203" i="2"/>
  <c r="BK203" i="2"/>
  <c r="J203" i="2"/>
  <c r="BE203" i="2" s="1"/>
  <c r="BI199" i="2"/>
  <c r="BH199" i="2"/>
  <c r="BG199" i="2"/>
  <c r="BF199" i="2"/>
  <c r="T199" i="2"/>
  <c r="R199" i="2"/>
  <c r="P199" i="2"/>
  <c r="BK199" i="2"/>
  <c r="J199" i="2"/>
  <c r="BE199" i="2" s="1"/>
  <c r="BI196" i="2"/>
  <c r="BH196" i="2"/>
  <c r="BG196" i="2"/>
  <c r="BF196" i="2"/>
  <c r="T196" i="2"/>
  <c r="R196" i="2"/>
  <c r="P196" i="2"/>
  <c r="BK196" i="2"/>
  <c r="J196" i="2"/>
  <c r="BE196" i="2" s="1"/>
  <c r="BI190" i="2"/>
  <c r="BH190" i="2"/>
  <c r="BG190" i="2"/>
  <c r="BF190" i="2"/>
  <c r="T190" i="2"/>
  <c r="R190" i="2"/>
  <c r="P190" i="2"/>
  <c r="BK190" i="2"/>
  <c r="J190" i="2"/>
  <c r="BE190" i="2" s="1"/>
  <c r="BI185" i="2"/>
  <c r="BH185" i="2"/>
  <c r="BG185" i="2"/>
  <c r="BF185" i="2"/>
  <c r="T185" i="2"/>
  <c r="R185" i="2"/>
  <c r="P185" i="2"/>
  <c r="BK185" i="2"/>
  <c r="J185" i="2"/>
  <c r="BE185" i="2" s="1"/>
  <c r="BI181" i="2"/>
  <c r="BH181" i="2"/>
  <c r="BG181" i="2"/>
  <c r="BF181" i="2"/>
  <c r="BE181" i="2"/>
  <c r="T181" i="2"/>
  <c r="R181" i="2"/>
  <c r="P181" i="2"/>
  <c r="BK181" i="2"/>
  <c r="J181" i="2"/>
  <c r="BI177" i="2"/>
  <c r="BH177" i="2"/>
  <c r="BG177" i="2"/>
  <c r="BF177" i="2"/>
  <c r="T177" i="2"/>
  <c r="R177" i="2"/>
  <c r="P177" i="2"/>
  <c r="BK177" i="2"/>
  <c r="J177" i="2"/>
  <c r="BE177" i="2" s="1"/>
  <c r="BI175" i="2"/>
  <c r="BH175" i="2"/>
  <c r="BG175" i="2"/>
  <c r="BF175" i="2"/>
  <c r="BE175" i="2"/>
  <c r="T175" i="2"/>
  <c r="R175" i="2"/>
  <c r="P175" i="2"/>
  <c r="BK175" i="2"/>
  <c r="J175" i="2"/>
  <c r="BI173" i="2"/>
  <c r="BH173" i="2"/>
  <c r="BG173" i="2"/>
  <c r="BF173" i="2"/>
  <c r="T173" i="2"/>
  <c r="R173" i="2"/>
  <c r="P173" i="2"/>
  <c r="BK173" i="2"/>
  <c r="J173" i="2"/>
  <c r="BE173" i="2" s="1"/>
  <c r="BI169" i="2"/>
  <c r="BH169" i="2"/>
  <c r="BG169" i="2"/>
  <c r="BF169" i="2"/>
  <c r="BE169" i="2"/>
  <c r="T169" i="2"/>
  <c r="R169" i="2"/>
  <c r="P169" i="2"/>
  <c r="BK169" i="2"/>
  <c r="J169" i="2"/>
  <c r="BI167" i="2"/>
  <c r="BH167" i="2"/>
  <c r="BG167" i="2"/>
  <c r="BF167" i="2"/>
  <c r="T167" i="2"/>
  <c r="R167" i="2"/>
  <c r="P167" i="2"/>
  <c r="BK167" i="2"/>
  <c r="J167" i="2"/>
  <c r="BE167" i="2" s="1"/>
  <c r="BI164" i="2"/>
  <c r="BH164" i="2"/>
  <c r="BG164" i="2"/>
  <c r="BF164" i="2"/>
  <c r="BE164" i="2"/>
  <c r="T164" i="2"/>
  <c r="T163" i="2" s="1"/>
  <c r="R164" i="2"/>
  <c r="R163" i="2" s="1"/>
  <c r="P164" i="2"/>
  <c r="P163" i="2" s="1"/>
  <c r="BK164" i="2"/>
  <c r="BK163" i="2" s="1"/>
  <c r="J163" i="2" s="1"/>
  <c r="J61" i="2" s="1"/>
  <c r="J164" i="2"/>
  <c r="BI161" i="2"/>
  <c r="BH161" i="2"/>
  <c r="BG161" i="2"/>
  <c r="BF161" i="2"/>
  <c r="BE161" i="2"/>
  <c r="T161" i="2"/>
  <c r="T160" i="2" s="1"/>
  <c r="R161" i="2"/>
  <c r="R160" i="2" s="1"/>
  <c r="P161" i="2"/>
  <c r="BK161" i="2"/>
  <c r="BK160" i="2" s="1"/>
  <c r="J160" i="2" s="1"/>
  <c r="J60" i="2" s="1"/>
  <c r="J161" i="2"/>
  <c r="BI158" i="2"/>
  <c r="BH158" i="2"/>
  <c r="BG158" i="2"/>
  <c r="BF158" i="2"/>
  <c r="T158" i="2"/>
  <c r="R158" i="2"/>
  <c r="P158" i="2"/>
  <c r="BK158" i="2"/>
  <c r="J158" i="2"/>
  <c r="BE158" i="2" s="1"/>
  <c r="BI155" i="2"/>
  <c r="BH155" i="2"/>
  <c r="BG155" i="2"/>
  <c r="BF155" i="2"/>
  <c r="F31" i="2" s="1"/>
  <c r="BA52" i="1" s="1"/>
  <c r="BA51" i="1" s="1"/>
  <c r="AW51" i="1" s="1"/>
  <c r="AK27" i="1" s="1"/>
  <c r="BE155" i="2"/>
  <c r="T155" i="2"/>
  <c r="T154" i="2" s="1"/>
  <c r="R155" i="2"/>
  <c r="P155" i="2"/>
  <c r="P154" i="2" s="1"/>
  <c r="BK155" i="2"/>
  <c r="BK154" i="2" s="1"/>
  <c r="J154" i="2" s="1"/>
  <c r="J59" i="2" s="1"/>
  <c r="J155" i="2"/>
  <c r="BI150" i="2"/>
  <c r="BH150" i="2"/>
  <c r="BG150" i="2"/>
  <c r="BF150" i="2"/>
  <c r="BE150" i="2"/>
  <c r="T150" i="2"/>
  <c r="R150" i="2"/>
  <c r="P150" i="2"/>
  <c r="BK150" i="2"/>
  <c r="J150" i="2"/>
  <c r="BI146" i="2"/>
  <c r="BH146" i="2"/>
  <c r="BG146" i="2"/>
  <c r="BF146" i="2"/>
  <c r="T146" i="2"/>
  <c r="R146" i="2"/>
  <c r="P146" i="2"/>
  <c r="BK146" i="2"/>
  <c r="J146" i="2"/>
  <c r="BE146" i="2" s="1"/>
  <c r="BI143" i="2"/>
  <c r="BH143" i="2"/>
  <c r="BG143" i="2"/>
  <c r="BF143" i="2"/>
  <c r="BE143" i="2"/>
  <c r="T143" i="2"/>
  <c r="R143" i="2"/>
  <c r="P143" i="2"/>
  <c r="BK143" i="2"/>
  <c r="J143" i="2"/>
  <c r="BI139" i="2"/>
  <c r="BH139" i="2"/>
  <c r="BG139" i="2"/>
  <c r="BF139" i="2"/>
  <c r="T139" i="2"/>
  <c r="R139" i="2"/>
  <c r="P139" i="2"/>
  <c r="BK139" i="2"/>
  <c r="J139" i="2"/>
  <c r="BE139" i="2" s="1"/>
  <c r="BI135" i="2"/>
  <c r="BH135" i="2"/>
  <c r="BG135" i="2"/>
  <c r="BF135" i="2"/>
  <c r="BE135" i="2"/>
  <c r="T135" i="2"/>
  <c r="R135" i="2"/>
  <c r="P135" i="2"/>
  <c r="BK135" i="2"/>
  <c r="J135" i="2"/>
  <c r="BI132" i="2"/>
  <c r="BH132" i="2"/>
  <c r="BG132" i="2"/>
  <c r="BF132" i="2"/>
  <c r="T132" i="2"/>
  <c r="R132" i="2"/>
  <c r="P132" i="2"/>
  <c r="BK132" i="2"/>
  <c r="J132" i="2"/>
  <c r="BE132" i="2" s="1"/>
  <c r="BI128" i="2"/>
  <c r="BH128" i="2"/>
  <c r="BG128" i="2"/>
  <c r="BF128" i="2"/>
  <c r="BE128" i="2"/>
  <c r="T128" i="2"/>
  <c r="R128" i="2"/>
  <c r="P128" i="2"/>
  <c r="BK128" i="2"/>
  <c r="J128" i="2"/>
  <c r="BI125" i="2"/>
  <c r="BH125" i="2"/>
  <c r="BG125" i="2"/>
  <c r="BF125" i="2"/>
  <c r="BE125" i="2"/>
  <c r="T125" i="2"/>
  <c r="R125" i="2"/>
  <c r="P125" i="2"/>
  <c r="BK125" i="2"/>
  <c r="J125" i="2"/>
  <c r="BI124" i="2"/>
  <c r="BH124" i="2"/>
  <c r="BG124" i="2"/>
  <c r="BF124" i="2"/>
  <c r="BE124" i="2"/>
  <c r="T124" i="2"/>
  <c r="R124" i="2"/>
  <c r="P124" i="2"/>
  <c r="BK124" i="2"/>
  <c r="J124" i="2"/>
  <c r="BI118" i="2"/>
  <c r="BH118" i="2"/>
  <c r="BG118" i="2"/>
  <c r="BF118" i="2"/>
  <c r="BE118" i="2"/>
  <c r="T118" i="2"/>
  <c r="R118" i="2"/>
  <c r="P118" i="2"/>
  <c r="BK118" i="2"/>
  <c r="J118" i="2"/>
  <c r="BI113" i="2"/>
  <c r="BH113" i="2"/>
  <c r="BG113" i="2"/>
  <c r="BF113" i="2"/>
  <c r="BE113" i="2"/>
  <c r="T113" i="2"/>
  <c r="R113" i="2"/>
  <c r="P113" i="2"/>
  <c r="BK113" i="2"/>
  <c r="J113" i="2"/>
  <c r="BI110" i="2"/>
  <c r="BH110" i="2"/>
  <c r="BG110" i="2"/>
  <c r="BF110" i="2"/>
  <c r="BE110" i="2"/>
  <c r="T110" i="2"/>
  <c r="R110" i="2"/>
  <c r="P110" i="2"/>
  <c r="BK110" i="2"/>
  <c r="J110" i="2"/>
  <c r="BI109" i="2"/>
  <c r="BH109" i="2"/>
  <c r="BG109" i="2"/>
  <c r="BF109" i="2"/>
  <c r="BE109" i="2"/>
  <c r="T109" i="2"/>
  <c r="R109" i="2"/>
  <c r="P109" i="2"/>
  <c r="BK109" i="2"/>
  <c r="J109" i="2"/>
  <c r="BI108" i="2"/>
  <c r="BH108" i="2"/>
  <c r="BG108" i="2"/>
  <c r="BF108" i="2"/>
  <c r="BE108" i="2"/>
  <c r="T108" i="2"/>
  <c r="R108" i="2"/>
  <c r="P108" i="2"/>
  <c r="BK108" i="2"/>
  <c r="J108" i="2"/>
  <c r="BI105" i="2"/>
  <c r="BH105" i="2"/>
  <c r="BG105" i="2"/>
  <c r="BF105" i="2"/>
  <c r="BE105" i="2"/>
  <c r="T105" i="2"/>
  <c r="R105" i="2"/>
  <c r="P105" i="2"/>
  <c r="BK105" i="2"/>
  <c r="J105" i="2"/>
  <c r="BI101" i="2"/>
  <c r="BH101" i="2"/>
  <c r="BG101" i="2"/>
  <c r="BF101" i="2"/>
  <c r="BE101" i="2"/>
  <c r="T101" i="2"/>
  <c r="R101" i="2"/>
  <c r="P101" i="2"/>
  <c r="BK101" i="2"/>
  <c r="J101" i="2"/>
  <c r="BI99" i="2"/>
  <c r="BH99" i="2"/>
  <c r="BG99" i="2"/>
  <c r="BF99" i="2"/>
  <c r="BE99" i="2"/>
  <c r="T99" i="2"/>
  <c r="R99" i="2"/>
  <c r="P99" i="2"/>
  <c r="BK99" i="2"/>
  <c r="J99" i="2"/>
  <c r="BI95" i="2"/>
  <c r="BH95" i="2"/>
  <c r="BG95" i="2"/>
  <c r="BF95" i="2"/>
  <c r="BE95" i="2"/>
  <c r="T95" i="2"/>
  <c r="R95" i="2"/>
  <c r="P95" i="2"/>
  <c r="BK95" i="2"/>
  <c r="J95" i="2"/>
  <c r="BI93" i="2"/>
  <c r="BH93" i="2"/>
  <c r="BG93" i="2"/>
  <c r="BF93" i="2"/>
  <c r="BE93" i="2"/>
  <c r="T93" i="2"/>
  <c r="R93" i="2"/>
  <c r="P93" i="2"/>
  <c r="BK93" i="2"/>
  <c r="J93" i="2"/>
  <c r="BI91" i="2"/>
  <c r="BH91" i="2"/>
  <c r="BG91" i="2"/>
  <c r="BF91" i="2"/>
  <c r="BE91" i="2"/>
  <c r="T91" i="2"/>
  <c r="R91" i="2"/>
  <c r="P91" i="2"/>
  <c r="BK91" i="2"/>
  <c r="J91" i="2"/>
  <c r="BI90" i="2"/>
  <c r="F34" i="2" s="1"/>
  <c r="BD52" i="1" s="1"/>
  <c r="BH90" i="2"/>
  <c r="BG90" i="2"/>
  <c r="BF90" i="2"/>
  <c r="BE90" i="2"/>
  <c r="T90" i="2"/>
  <c r="R90" i="2"/>
  <c r="P90" i="2"/>
  <c r="BK90" i="2"/>
  <c r="BK87" i="2" s="1"/>
  <c r="J90" i="2"/>
  <c r="BI88" i="2"/>
  <c r="BH88" i="2"/>
  <c r="F33" i="2" s="1"/>
  <c r="BC52" i="1" s="1"/>
  <c r="BC51" i="1" s="1"/>
  <c r="BG88" i="2"/>
  <c r="F32" i="2" s="1"/>
  <c r="BB52" i="1" s="1"/>
  <c r="BB51" i="1" s="1"/>
  <c r="BF88" i="2"/>
  <c r="J31" i="2" s="1"/>
  <c r="AW52" i="1" s="1"/>
  <c r="BE88" i="2"/>
  <c r="T88" i="2"/>
  <c r="R88" i="2"/>
  <c r="R87" i="2" s="1"/>
  <c r="R86" i="2" s="1"/>
  <c r="R85" i="2" s="1"/>
  <c r="P88" i="2"/>
  <c r="P87" i="2" s="1"/>
  <c r="BK88" i="2"/>
  <c r="J88" i="2"/>
  <c r="F79" i="2"/>
  <c r="E77" i="2"/>
  <c r="E75" i="2"/>
  <c r="J49" i="2"/>
  <c r="F49" i="2"/>
  <c r="E47" i="2"/>
  <c r="J21" i="2"/>
  <c r="E21" i="2"/>
  <c r="J51" i="2" s="1"/>
  <c r="J20" i="2"/>
  <c r="J18" i="2"/>
  <c r="E18" i="2"/>
  <c r="F82" i="2" s="1"/>
  <c r="J17" i="2"/>
  <c r="J15" i="2"/>
  <c r="E15" i="2"/>
  <c r="J14" i="2"/>
  <c r="J12" i="2"/>
  <c r="J79" i="2" s="1"/>
  <c r="E7" i="2"/>
  <c r="E45" i="2" s="1"/>
  <c r="W27" i="1"/>
  <c r="BD51" i="1"/>
  <c r="W30" i="1" s="1"/>
  <c r="AS51" i="1"/>
  <c r="L47" i="1"/>
  <c r="AM46" i="1"/>
  <c r="L46" i="1"/>
  <c r="AM44" i="1"/>
  <c r="L44" i="1"/>
  <c r="L42" i="1"/>
  <c r="L41" i="1"/>
  <c r="W29" i="1" l="1"/>
  <c r="AY51" i="1"/>
  <c r="W28" i="1"/>
  <c r="AX51" i="1"/>
  <c r="J87" i="2"/>
  <c r="J58" i="2" s="1"/>
  <c r="BK86" i="2"/>
  <c r="P83" i="3"/>
  <c r="P82" i="3" s="1"/>
  <c r="AU53" i="1" s="1"/>
  <c r="F51" i="2"/>
  <c r="F81" i="2"/>
  <c r="F30" i="2"/>
  <c r="AZ52" i="1" s="1"/>
  <c r="BK83" i="3"/>
  <c r="J84" i="3"/>
  <c r="J58" i="3" s="1"/>
  <c r="J30" i="3"/>
  <c r="AV53" i="1" s="1"/>
  <c r="F30" i="3"/>
  <c r="AZ53" i="1" s="1"/>
  <c r="P86" i="2"/>
  <c r="P85" i="2" s="1"/>
  <c r="AU52" i="1" s="1"/>
  <c r="AU51" i="1" s="1"/>
  <c r="T86" i="2"/>
  <c r="T85" i="2" s="1"/>
  <c r="F52" i="2"/>
  <c r="J30" i="2"/>
  <c r="AV52" i="1" s="1"/>
  <c r="AT52" i="1" s="1"/>
  <c r="J49" i="3"/>
  <c r="E72" i="3"/>
  <c r="J31" i="3"/>
  <c r="AW53" i="1" s="1"/>
  <c r="J81" i="2"/>
  <c r="F79" i="3"/>
  <c r="J83" i="3" l="1"/>
  <c r="J57" i="3" s="1"/>
  <c r="BK82" i="3"/>
  <c r="J82" i="3" s="1"/>
  <c r="AZ51" i="1"/>
  <c r="BK85" i="2"/>
  <c r="J85" i="2" s="1"/>
  <c r="J86" i="2"/>
  <c r="J57" i="2" s="1"/>
  <c r="AT53" i="1"/>
  <c r="J56" i="2" l="1"/>
  <c r="J27" i="2"/>
  <c r="J56" i="3"/>
  <c r="J27" i="3"/>
  <c r="W26" i="1"/>
  <c r="AV51" i="1"/>
  <c r="AG52" i="1" l="1"/>
  <c r="J36" i="2"/>
  <c r="AG53" i="1"/>
  <c r="AN53" i="1" s="1"/>
  <c r="J36" i="3"/>
  <c r="AT51" i="1"/>
  <c r="AK26" i="1"/>
  <c r="AN52" i="1" l="1"/>
  <c r="AG51" i="1"/>
  <c r="AK23" i="1" l="1"/>
  <c r="AK32" i="1" s="1"/>
  <c r="AN51" i="1"/>
</calcChain>
</file>

<file path=xl/sharedStrings.xml><?xml version="1.0" encoding="utf-8"?>
<sst xmlns="http://schemas.openxmlformats.org/spreadsheetml/2006/main" count="3353" uniqueCount="810">
  <si>
    <t>Export VZ</t>
  </si>
  <si>
    <t>List obsahuje:</t>
  </si>
  <si>
    <t>1) Rekapitulace stavby</t>
  </si>
  <si>
    <t>2) Rekapitulace objektů stavby a soupisů prací</t>
  </si>
  <si>
    <t>3.0</t>
  </si>
  <si>
    <t>ZAMOK</t>
  </si>
  <si>
    <t>False</t>
  </si>
  <si>
    <t>{1ab71138-00e9-4709-b781-c8d2aef7ee27}</t>
  </si>
  <si>
    <t>0,01</t>
  </si>
  <si>
    <t>21</t>
  </si>
  <si>
    <t>15</t>
  </si>
  <si>
    <t>REKAPITULACE STAVBY</t>
  </si>
  <si>
    <t>v ---  níže se nacházejí doplnkové a pomocné údaje k sestavám  --- v</t>
  </si>
  <si>
    <t>Návod na vyplnění</t>
  </si>
  <si>
    <t>0,001</t>
  </si>
  <si>
    <t>Kód:</t>
  </si>
  <si>
    <t>151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</si>
  <si>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</si>
  <si>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</si>
  <si>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Bernartice-bezbariérové chodníky Bechyňská ul.</t>
  </si>
  <si>
    <t>KSO:</t>
  </si>
  <si>
    <t/>
  </si>
  <si>
    <t>CC-CZ:</t>
  </si>
  <si>
    <t>Místo:</t>
  </si>
  <si>
    <t xml:space="preserve"> </t>
  </si>
  <si>
    <t>Datum:</t>
  </si>
  <si>
    <t>19. 10. 2017</t>
  </si>
  <si>
    <t>Zadavatel:</t>
  </si>
  <si>
    <t>IČ:</t>
  </si>
  <si>
    <t>DIČ:</t>
  </si>
  <si>
    <t>Uchazeč:</t>
  </si>
  <si>
    <t>Vyplň údaj</t>
  </si>
  <si>
    <t>Projektant:</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</si>
  <si>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</si>
  <si>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</si>
  <si>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</si>
  <si>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</si>
  <si>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</si>
  <si>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</si>
  <si>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</si>
  <si>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</si>
  <si>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</si>
  <si>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</si>
  <si>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</si>
  <si>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</si>
  <si>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</si>
  <si>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</si>
  <si>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</si>
  <si>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</si>
  <si>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</si>
  <si>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</si>
  <si>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</si>
  <si>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</si>
  <si>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</si>
  <si>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</si>
  <si>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</si>
  <si>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</si>
  <si>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</si>
  <si>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</si>
  <si>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</si>
  <si>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</si>
  <si>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</si>
  <si>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</si>
  <si>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</si>
  <si>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</si>
  <si>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</si>
  <si>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</si>
  <si>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</si>
  <si>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</si>
  <si>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</si>
  <si>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</si>
  <si>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</si>
  <si>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</si>
  <si>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</si>
  <si>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1</t>
  </si>
  <si>
    <t>SO 101 a 102</t>
  </si>
  <si>
    <t>STA</t>
  </si>
  <si>
    <t>{dcbdb948-3a3d-4b23-94e9-dd9deee5b56c}</t>
  </si>
  <si>
    <t>2</t>
  </si>
  <si>
    <t>Vedlejší a ostatní náklady</t>
  </si>
  <si>
    <t>ING</t>
  </si>
  <si>
    <t>{a052892c-4988-43c4-8a95-c9768d4d01eb}</t>
  </si>
  <si>
    <t>1) Krycí list soupisu</t>
  </si>
  <si>
    <t>2) Rekapitulace</t>
  </si>
  <si>
    <t>3) Soupis prací</t>
  </si>
  <si>
    <t>Zpět na list:</t>
  </si>
  <si>
    <t>Rekapitulace stavby</t>
  </si>
  <si>
    <t>chL</t>
  </si>
  <si>
    <t>chodník levá strana</t>
  </si>
  <si>
    <t>m2</t>
  </si>
  <si>
    <t>1356,2</t>
  </si>
  <si>
    <t>chP</t>
  </si>
  <si>
    <t>chodník pravá strana</t>
  </si>
  <si>
    <t>1140,5</t>
  </si>
  <si>
    <t>KRYCÍ LIST SOUPISU</t>
  </si>
  <si>
    <t>signchL</t>
  </si>
  <si>
    <t>signální dlažba chodník levá strana</t>
  </si>
  <si>
    <t>46,24</t>
  </si>
  <si>
    <t>signchP</t>
  </si>
  <si>
    <t>signální dlažba chodník pravá strana</t>
  </si>
  <si>
    <t>40,65</t>
  </si>
  <si>
    <t>vjLu</t>
  </si>
  <si>
    <t>vjezdy levá strana uznatelné výměry</t>
  </si>
  <si>
    <t>263,2</t>
  </si>
  <si>
    <t>vjPu</t>
  </si>
  <si>
    <t>vjezdy pravá strana uznatelné výměry</t>
  </si>
  <si>
    <t>219,9</t>
  </si>
  <si>
    <t>Objekt:</t>
  </si>
  <si>
    <t>signvjLuzn</t>
  </si>
  <si>
    <t>signální dlažba ve vejzdech levá strana uznatelné výměry</t>
  </si>
  <si>
    <t>51,24</t>
  </si>
  <si>
    <t>1 - SO 101 a 102</t>
  </si>
  <si>
    <t>sigvjPuzn</t>
  </si>
  <si>
    <t>signální dlažba vjezdy pravá strana uznatelné výměry</t>
  </si>
  <si>
    <t>45</t>
  </si>
  <si>
    <t>silobrL</t>
  </si>
  <si>
    <t>silniční obrubník levá strana</t>
  </si>
  <si>
    <t>kus</t>
  </si>
  <si>
    <t>790</t>
  </si>
  <si>
    <t>silobrP</t>
  </si>
  <si>
    <t>silniční obrubník pravá strana</t>
  </si>
  <si>
    <t>467,5</t>
  </si>
  <si>
    <t>najobrL</t>
  </si>
  <si>
    <t>nájezdový obrubník levá strana</t>
  </si>
  <si>
    <t>166</t>
  </si>
  <si>
    <t>najobrP</t>
  </si>
  <si>
    <t>nájezdový obrubník pravá strana</t>
  </si>
  <si>
    <t>147</t>
  </si>
  <si>
    <t>záhobruzn</t>
  </si>
  <si>
    <t>záhonový obrubník uznatelné výměry</t>
  </si>
  <si>
    <t>m</t>
  </si>
  <si>
    <t>1255</t>
  </si>
  <si>
    <t>obrpř</t>
  </si>
  <si>
    <t>přechodový obrubník</t>
  </si>
  <si>
    <t>104</t>
  </si>
  <si>
    <t>REKAPITULACE ČLENĚNÍ SOUPISU PRACÍ</t>
  </si>
  <si>
    <t>Kód dílu - Popis</t>
  </si>
  <si>
    <t>Cena celkem [CZK]</t>
  </si>
  <si>
    <t>Náklady soupisu celkem</t>
  </si>
  <si>
    <t>-1</t>
  </si>
  <si>
    <t>HSV - Práce a dodávky HSV</t>
  </si>
  <si>
    <t xml:space="preserve">    1 - Zemní práce</t>
  </si>
  <si>
    <t xml:space="preserve">    3 - Svislé a kompletní konstrukce</t>
  </si>
  <si>
    <t xml:space="preserve">    4 - Vodorovné konstrukce</t>
  </si>
  <si>
    <t xml:space="preserve">    5 - Komunikace</t>
  </si>
  <si>
    <t xml:space="preserve">    8 - Trubní vedení</t>
  </si>
  <si>
    <t xml:space="preserve">    9 - Ostatní konstrukce a práce, bourání</t>
  </si>
  <si>
    <t xml:space="preserve">      99 - Přesun hmot</t>
  </si>
  <si>
    <t xml:space="preserve">    997 - Přesun sutě</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</si>
  <si>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</si>
  <si>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</si>
  <si>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</si>
  <si>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</si>
  <si>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</si>
  <si>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</si>
  <si>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</si>
  <si>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</si>
  <si>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</si>
  <si>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</si>
  <si>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</si>
  <si>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</si>
  <si>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</si>
  <si>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</si>
  <si>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</si>
  <si>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</si>
  <si>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</si>
  <si>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</si>
  <si>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</si>
  <si>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111201101</t>
  </si>
  <si>
    <t>Odstranění křovin a stromů s odstraněním kořenů průměru kmene do 100 mm do sklonu terénu 1 : 5, při celkové ploše do 1 000 m2</t>
  </si>
  <si>
    <t>CS ÚRS 2017 01</t>
  </si>
  <si>
    <t>4</t>
  </si>
  <si>
    <t>676153758</t>
  </si>
  <si>
    <t>VV</t>
  </si>
  <si>
    <t>(54+2+5+6+26)*2</t>
  </si>
  <si>
    <t>111201401</t>
  </si>
  <si>
    <t>Spálení odstraněných křovin a stromů na hromadách průměru kmene do 100 mm pro jakoukoliv plochu</t>
  </si>
  <si>
    <t>-1943195954</t>
  </si>
  <si>
    <t>3</t>
  </si>
  <si>
    <t>113107222</t>
  </si>
  <si>
    <t>Odstranění podkladů nebo krytů s přemístěním hmot na skládku na vzdálenost do 20 m nebo s naložením na dopravní prostředek v ploše jednotlivě přes 200 m2 z kameniva hrubého drceného, o tl. vrstvy přes 100 do 200 mm</t>
  </si>
  <si>
    <t>1444102012</t>
  </si>
  <si>
    <t>"pod bouraným chodníkem"1753,9</t>
  </si>
  <si>
    <t>113107163</t>
  </si>
  <si>
    <t>Odstranění podkladů nebo krytů s přemístěním hmot na skládku na vzdálenost do 20 m nebo s naložením na dopravní prostředek v ploše jednotlivě přes 50 m2 do 200 m2 z kameniva hrubého drceného, o tl. vrstvy přes 200 do 300 mm</t>
  </si>
  <si>
    <t>1795564366</t>
  </si>
  <si>
    <t>"přípojky vpustí"(5*2+7*2+1)*0,8</t>
  </si>
  <si>
    <t>5</t>
  </si>
  <si>
    <t>113107241</t>
  </si>
  <si>
    <t>Odstranění podkladů nebo krytů s přemístěním hmot na skládku na vzdálenost do 20 m nebo s naložením na dopravní prostředek v ploše jednotlivě přes 200 m2 živičných, o tl. vrstvy do 50 mm</t>
  </si>
  <si>
    <t>-477554608</t>
  </si>
  <si>
    <t>"levá strana"746*1,5</t>
  </si>
  <si>
    <t>"pravá strana" 163*1,5</t>
  </si>
  <si>
    <t>( 587-343)*1,6</t>
  </si>
  <si>
    <t>6</t>
  </si>
  <si>
    <t>113107182</t>
  </si>
  <si>
    <t>Odstranění podkladů nebo krytů s přemístěním hmot na skládku na vzdálenost do 20 m nebo s naložením na dopravní prostředek v ploše jednotlivě přes 50 m2 do 200 m2 živičných, o tl. vrstvy přes 50 do 100 mm</t>
  </si>
  <si>
    <t>-1744141241</t>
  </si>
  <si>
    <t>"přípojky vpustí"(5*2+7*2+1)*1,6</t>
  </si>
  <si>
    <t>7</t>
  </si>
  <si>
    <t>113202111</t>
  </si>
  <si>
    <t>Vytrhání obrub s vybouráním lože, s přemístěním hmot na skládku na vzdálenost do 3 m nebo s naložením na dopravní prostředek z krajníků nebo obrubníků stojatých</t>
  </si>
  <si>
    <t>-723008589</t>
  </si>
  <si>
    <t>"levá strana" 745</t>
  </si>
  <si>
    <t>"pravá strana " 750</t>
  </si>
  <si>
    <t>"odpočet neuznatelných výměr" -460</t>
  </si>
  <si>
    <t>8</t>
  </si>
  <si>
    <t>979024443</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</si>
  <si>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</si>
  <si>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1612594008</t>
  </si>
  <si>
    <t>1495-460</t>
  </si>
  <si>
    <t>Součet</t>
  </si>
  <si>
    <t>9</t>
  </si>
  <si>
    <t>113205112</t>
  </si>
  <si>
    <t>Vytrhání svodnic s vybouráním lože, s přemístěním hmot na skládku na vzdálenost do 3 m nebo s naložením na dopravní prostředek ocelových kotvených do betonu</t>
  </si>
  <si>
    <t>1517215590</t>
  </si>
  <si>
    <t>10</t>
  </si>
  <si>
    <t>122202202</t>
  </si>
  <si>
    <t>Odkopávky a prokopávky nezapažené pro silnice s přemístěním výkopku v příčných profilech na vzdálenost do 15 m nebo s naložením na dopravní prostředek v hornině tř. 3 přes 100 do 1 000 m3</t>
  </si>
  <si>
    <t>m3</t>
  </si>
  <si>
    <t>2033259155</t>
  </si>
  <si>
    <t>11</t>
  </si>
  <si>
    <t>132201101</t>
  </si>
  <si>
    <t>Hloubení zapažených i nezapažených rýh šířky do 600 mm s urovnáním dna do předepsaného profilu a spádu v hornině tř. 3 do 100 m3</t>
  </si>
  <si>
    <t>-1576706224</t>
  </si>
  <si>
    <t>"přípojky vpustí"(6+7+7+6+7+7*2+1)*1,5*0,8</t>
  </si>
  <si>
    <t>12</t>
  </si>
  <si>
    <t>162701105</t>
  </si>
  <si>
    <t>Vodorovné přemístění výkopku nebo sypaniny po suchu na obvyklém dopravním prostředku, bez naložení výkopku, avšak se složením bez rozhrnutí z horniny tř. 1 až 4 na vzdálenost přes 9 000 do 10 000 m</t>
  </si>
  <si>
    <t>750973355</t>
  </si>
  <si>
    <t>742,8*0,1+483,1*0,2</t>
  </si>
  <si>
    <t>"odkopávka pro palisády" 150*(1,5*0,5)*0,5</t>
  </si>
  <si>
    <t>13</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</si>
  <si>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</si>
  <si>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</si>
  <si>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-993303157</t>
  </si>
  <si>
    <t>284,75*5 'Přepočtené koeficientem množství</t>
  </si>
  <si>
    <t>14</t>
  </si>
  <si>
    <t>171201201</t>
  </si>
  <si>
    <t>Uložení sypaniny na skládky</t>
  </si>
  <si>
    <t>-1969708404</t>
  </si>
  <si>
    <t>171201211</t>
  </si>
  <si>
    <t>Uložení sypaniny poplatek za uložení sypaniny na skládce ( skládkovné )</t>
  </si>
  <si>
    <t>t</t>
  </si>
  <si>
    <t>1783978492</t>
  </si>
  <si>
    <t>284,75*1,8</t>
  </si>
  <si>
    <t>16</t>
  </si>
  <si>
    <t>174101101</t>
  </si>
  <si>
    <t>Zásyp sypaninou z jakékoliv horniny s uložením výkopku ve vrstvách se zhutněním jam, šachet, rýh nebo kolem objektů v těchto vykopávkách</t>
  </si>
  <si>
    <t>-1323338847</t>
  </si>
  <si>
    <t>"odpočet lože a obsypu potrubí"-17,28-3,84</t>
  </si>
  <si>
    <t>17</t>
  </si>
  <si>
    <t>175101201</t>
  </si>
  <si>
    <t>Obsypání objektů sypaninou z vhodných hornin 1 až 4 nebo materiálem uloženým ve vzdálenosti do 30 m od vnějšího kraje objektu pro jakoukoliv míru zhutnění bez prohození sypaniny</t>
  </si>
  <si>
    <t>1572399698</t>
  </si>
  <si>
    <t>"přípojky vpustí"(6+7+7+6+7+7*2+1)*0,8*0,45</t>
  </si>
  <si>
    <t>18</t>
  </si>
  <si>
    <t>M</t>
  </si>
  <si>
    <t>583313450</t>
  </si>
  <si>
    <t>kamenivo přírodní těžené pro stavební účely  PTK  (drobné, hrubé, štěrkopísky) kamenivo těžené drobné D&lt;=2 mm (ČSN EN 13043 ) D&lt;=4 mm (ČSN EN 12620, ČSN EN 13139 ) d=0 mm, D&lt;=6,3 mm (ČSN EN 13242) frakce  0-4  tříděná</t>
  </si>
  <si>
    <t>372139330</t>
  </si>
  <si>
    <t>"obsyp porubí"17,28*1,9</t>
  </si>
  <si>
    <t>"zásyp rýh"36,48*1,9</t>
  </si>
  <si>
    <t>19</t>
  </si>
  <si>
    <t>121101103</t>
  </si>
  <si>
    <t>Sejmutí ornice nebo lesní půdy s vodorovným přemístěním na hromady v místě upotřebení nebo na dočasné či trvalé skládky se složením, na vzdálenost přes 100 do 250 m</t>
  </si>
  <si>
    <t>161944211</t>
  </si>
  <si>
    <t>"levá strana"( 866-746)*2*0,2</t>
  </si>
  <si>
    <t>"pravá strana" (343-163)*2,8*0,2</t>
  </si>
  <si>
    <t>(812-587)*2*0,2</t>
  </si>
  <si>
    <t>20</t>
  </si>
  <si>
    <t>167101102</t>
  </si>
  <si>
    <t>Nakládání, skládání a překládání neulehlého výkopku nebo sypaniny nakládání, množství přes 100 m3, z hornin tř. 1 až 4</t>
  </si>
  <si>
    <t>155563456</t>
  </si>
  <si>
    <t>"ornice" 238,8</t>
  </si>
  <si>
    <t>162301102</t>
  </si>
  <si>
    <t>Vodorovné přemístění výkopku nebo sypaniny po suchu na obvyklém dopravním prostředku, bez naložení výkopku, avšak se složením bez rozhrnutí z horniny tř. 1 až 4 na vzdálenost přes 500 do 1 000 m</t>
  </si>
  <si>
    <t>-1747025725</t>
  </si>
  <si>
    <t>"ornice na meziskládku a zpět pro ohumusování"238,8</t>
  </si>
  <si>
    <t>"ohumusování= neuznatelná položka"</t>
  </si>
  <si>
    <t>22</t>
  </si>
  <si>
    <t>181951102</t>
  </si>
  <si>
    <t>Úprava pláně vyrovnáním výškových rozdílů v hornině tř. 1 až 4 se zhutněním</t>
  </si>
  <si>
    <t>1950632037</t>
  </si>
  <si>
    <t>P</t>
  </si>
  <si>
    <t>Poznámka k položce:
Poznámka k položce:, - zhutnění pláně na Edef,2 min.30 MPa</t>
  </si>
  <si>
    <t>vjPu+vjLu+chL+chP</t>
  </si>
  <si>
    <t>Svislé a kompletní konstrukce</t>
  </si>
  <si>
    <t>23</t>
  </si>
  <si>
    <t>339921132</t>
  </si>
  <si>
    <t>Osazování palisád betonových v řadě se zabetonováním výšky palisády přes 500 do 1000 mm</t>
  </si>
  <si>
    <t>411461590</t>
  </si>
  <si>
    <t>"levá strana" (22+47,2+4,4)*1</t>
  </si>
  <si>
    <t>"pravá strana "4,4+20,6+51,4</t>
  </si>
  <si>
    <t>24</t>
  </si>
  <si>
    <t>592284090</t>
  </si>
  <si>
    <t>palisáda vzhled dobové dlažební kameny betonová přírodní 16X16X60 cm</t>
  </si>
  <si>
    <t>-759768966</t>
  </si>
  <si>
    <t>150*6,0*1,01</t>
  </si>
  <si>
    <t>Vodorovné konstrukce</t>
  </si>
  <si>
    <t>25</t>
  </si>
  <si>
    <t>451541111</t>
  </si>
  <si>
    <t>Lože pod potrubí, stoky a drobné objekty v otevřeném výkopu ze štěrkodrtě 0-63 mm</t>
  </si>
  <si>
    <t>1591522552</t>
  </si>
  <si>
    <t>"přípojky vpustí"(6+7+7+6+7+7*2+1)*0,8*0,1</t>
  </si>
  <si>
    <t>Komunikace</t>
  </si>
  <si>
    <t>26</t>
  </si>
  <si>
    <t>564851111</t>
  </si>
  <si>
    <t>Podklad ze štěrkodrti ŠD s rozprostřením a zhutněním, po zhutnění tl. 150 mm</t>
  </si>
  <si>
    <t>1944600864</t>
  </si>
  <si>
    <t>chL+chP</t>
  </si>
  <si>
    <t>"přípojky vpustí"(5*2+7*2+1)*1,6*2</t>
  </si>
  <si>
    <t>27</t>
  </si>
  <si>
    <t>564861111</t>
  </si>
  <si>
    <t>Podklad ze štěrkodrti ŠD s rozprostřením a zhutněním, po zhutnění tl. 200 mm</t>
  </si>
  <si>
    <t>187088185</t>
  </si>
  <si>
    <t>vjLu+vjPu</t>
  </si>
  <si>
    <t>28</t>
  </si>
  <si>
    <t>565155111</t>
  </si>
  <si>
    <t>Asfaltový beton vrstva podkladní ACP 16 (obalované kamenivo střednězrnné - OKS) s rozprostřením a zhutněním v pruhu šířky do 3 m, po zhutnění tl. 70 mm</t>
  </si>
  <si>
    <t>-756645607</t>
  </si>
  <si>
    <t>"doplnění podél nových obrubníků" 850*2*0,2</t>
  </si>
  <si>
    <t>"odpočet neuznatelných výměr" (151+224+5+10)*0,2*-1</t>
  </si>
  <si>
    <t>29</t>
  </si>
  <si>
    <t>565175123</t>
  </si>
  <si>
    <t>Asfaltový beton vrstva podkladní ACP 16 (obalované kamenivo střednězrnné - OKS) s rozprostřením a zhutněním v pruhu šířky přes 3 m, po zhutnění tl. 120 mm</t>
  </si>
  <si>
    <t>-889632003</t>
  </si>
  <si>
    <t>30</t>
  </si>
  <si>
    <t>573111111</t>
  </si>
  <si>
    <t>Postřik živičný infiltrační s posypem z asfaltu množství 0,60 kg/m2</t>
  </si>
  <si>
    <t>-497293499</t>
  </si>
  <si>
    <t>31</t>
  </si>
  <si>
    <t>573211111</t>
  </si>
  <si>
    <t>Postřik živičný spojovací bez posypu kamenivem z asfaltu silničního, v množství od 0,50 do 0,70 kg/m2</t>
  </si>
  <si>
    <t>1785671387</t>
  </si>
  <si>
    <t>32</t>
  </si>
  <si>
    <t>577134121</t>
  </si>
  <si>
    <t>Asfaltový beton vrstva obrusná ACO 11 (ABS) s rozprostřením a se zhutněním z nemodifikovaného asfaltu v pruhu šířky přes 3 m tř. I, po zhutnění tl. 40 mm</t>
  </si>
  <si>
    <t>-719164351</t>
  </si>
  <si>
    <t>33</t>
  </si>
  <si>
    <t>596211113</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</si>
  <si>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300 m2</t>
  </si>
  <si>
    <t>-1889317382</t>
  </si>
  <si>
    <t>"Chodník levá strana"13,4+101,2+40,8+1,7+68,7+8,7+46,8+9,7+24,8+18,5+1,8+19,9+10,5+27,6+35,4+23+59,6+66,6+20,7+15,7+11,9+30,6+20,6+19,8+22,6+39,4+20,5</t>
  </si>
  <si>
    <t>122+57,3+23,5+70,8+6,5+10,4+90,5+80,3+29,8+21,7+51,6+11,3</t>
  </si>
  <si>
    <t>"chodník pravá strana"2,2+40,2+12,9+39,2+10,2+9,6+51+20,3+21,5+69,6+34,6+3,9+72,4+61,7+44,3+73,5+25,6+29,6+39,9+1,5+57,7+50,8+13,2+31,8+115,5+44,8</t>
  </si>
  <si>
    <t>20,6+83+3+15,4+22,8+18,2</t>
  </si>
  <si>
    <t>34</t>
  </si>
  <si>
    <t>592451220</t>
  </si>
  <si>
    <t>dlažba skladebná betonová hladká 20x10x8 cm šedá</t>
  </si>
  <si>
    <t>8642095</t>
  </si>
  <si>
    <t>Poznámka k položce:
spotřeba: 50 kus/m2</t>
  </si>
  <si>
    <t>chL*1,01</t>
  </si>
  <si>
    <t>chP*1,01</t>
  </si>
  <si>
    <t>"odpočet signální levá strana"signchL*-1,01</t>
  </si>
  <si>
    <t>"odpočet signální pravá strana"signchP*-1,01</t>
  </si>
  <si>
    <t>35</t>
  </si>
  <si>
    <t>592451190</t>
  </si>
  <si>
    <t>dlažba zámková PROMENÁDA slepecká 20x10x6 cm barevná</t>
  </si>
  <si>
    <t>1615934474</t>
  </si>
  <si>
    <t>signchL*1,01</t>
  </si>
  <si>
    <t>signchP*1,01</t>
  </si>
  <si>
    <t>36</t>
  </si>
  <si>
    <t>596211213</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</si>
  <si>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přes 300 m2</t>
  </si>
  <si>
    <t>178173360</t>
  </si>
  <si>
    <t>"vjezdy levá strana uznatelné" 8,2+8,6+7,7+6,4+6,4+5+6+4,3+4+5,2+10,1+9,1+6+5,8+18,2+6,7+6,5+6+8,9+8,5+9,4+7,7+7,9+7,2+3,9+11,4+8,2+9,6+8,2+4+9,4+1,5</t>
  </si>
  <si>
    <t>7,2+6,1+7,3+6,6</t>
  </si>
  <si>
    <t>"vjezdy pravá strana uznatelné"7,6+8,2+10,8+6,5+4,4+7,2+6,5+4,4+7,2+11,9+8,3+10,3+9+10,1+8,8+10,1+9,4+11,2+10,1+6,1+7,5+5,4+6,8+10,4+4,8+9,3+7,6</t>
  </si>
  <si>
    <t>37</t>
  </si>
  <si>
    <t>592451230</t>
  </si>
  <si>
    <t>dlažba skladebná betonová hladká 20x10x8 cm barevná</t>
  </si>
  <si>
    <t>783739718</t>
  </si>
  <si>
    <t>vjLu*1,01</t>
  </si>
  <si>
    <t>vjPu*1,01</t>
  </si>
  <si>
    <t>"odpočet sign. dl. Levá strana uzn."signvjLuzn*-1,01</t>
  </si>
  <si>
    <t>"odpočet sign. dl. pravá str. uzn."sigvjPuzn*-1,01</t>
  </si>
  <si>
    <t>38</t>
  </si>
  <si>
    <t>592451190a</t>
  </si>
  <si>
    <t>280005548</t>
  </si>
  <si>
    <t>signvjLuzn*1,01</t>
  </si>
  <si>
    <t>sigvjPuzn*1,01</t>
  </si>
  <si>
    <t>Trubní vedení</t>
  </si>
  <si>
    <t>39</t>
  </si>
  <si>
    <t>871313121</t>
  </si>
  <si>
    <t>Montáž kanalizačního potrubí z plastů z tvrdého PVC těsněných gumovým kroužkem v otevřeném výkopu ve sklonu do 20 % DN 160</t>
  </si>
  <si>
    <t>444749103</t>
  </si>
  <si>
    <t>"přípojky vpustí"(6+7+7+6+7+7*2+1)*1</t>
  </si>
  <si>
    <t>40</t>
  </si>
  <si>
    <t>286114600</t>
  </si>
  <si>
    <t>trubka kanalizační plastová PVC KG DN 160x1000 mm SN 8</t>
  </si>
  <si>
    <t>-912196507</t>
  </si>
  <si>
    <t>48*1,1</t>
  </si>
  <si>
    <t>41</t>
  </si>
  <si>
    <t>877313123</t>
  </si>
  <si>
    <t>Montáž tvarovek jednoosých na potrubí z trub z PVC těsněných kroužkem otevřený výkop DN 150</t>
  </si>
  <si>
    <t>-270393430</t>
  </si>
  <si>
    <t>13*2</t>
  </si>
  <si>
    <t>42</t>
  </si>
  <si>
    <t>286 inf.06</t>
  </si>
  <si>
    <t>potrubí kanaliz koleno 45° PVC SN-12 DN-150</t>
  </si>
  <si>
    <t>-593853004</t>
  </si>
  <si>
    <t>43</t>
  </si>
  <si>
    <t>895941111</t>
  </si>
  <si>
    <t>Zřízení vpusti kanalizační uliční z betonových dílců typ UV-50 normální</t>
  </si>
  <si>
    <t>197967868</t>
  </si>
  <si>
    <t>44</t>
  </si>
  <si>
    <t>592238200</t>
  </si>
  <si>
    <t>Prefabrikáty pro uliční vpusti betonové a železobetonové TBV-Q 500/290 K /skruž/   29 x 50 x 5</t>
  </si>
  <si>
    <t>1617282179</t>
  </si>
  <si>
    <t>592238210</t>
  </si>
  <si>
    <t>Prefabrikáty pro uliční vpusti betonové a železobetonové TBV-Q 660/180 /prstenec/ 18 x 66 x 10</t>
  </si>
  <si>
    <t>-16096372</t>
  </si>
  <si>
    <t>46</t>
  </si>
  <si>
    <t>592238220</t>
  </si>
  <si>
    <t>Prefabrikáty pro uliční vpusti betonové a železobetonové TBV-Q 500/626 VD /dno/   62,6 x 49,5 x 5</t>
  </si>
  <si>
    <t>-1750069659</t>
  </si>
  <si>
    <t>47</t>
  </si>
  <si>
    <t>592238240</t>
  </si>
  <si>
    <t>Prefabrikáty pro uliční vpusti betonové a železobetonové TBV-Q 500/590/200 V /skruž/ 59 x 50 x 5</t>
  </si>
  <si>
    <t>1540090455</t>
  </si>
  <si>
    <t>48</t>
  </si>
  <si>
    <t>592238250</t>
  </si>
  <si>
    <t>Prefabrikáty pro uliční vpusti betonové a železobetonové TBV-Q 500/290 /skruž/           29 x 50 x 5</t>
  </si>
  <si>
    <t>-2092874376</t>
  </si>
  <si>
    <t>49</t>
  </si>
  <si>
    <t>592238740</t>
  </si>
  <si>
    <t>Prefabrikáty pro uliční vpusti dílce betonové pro uliční vpusti vpusť dešťová uliční s rámem koš pozink. C3 DIN 4052, vysoký, rám 500/300</t>
  </si>
  <si>
    <t>CS ÚRS 2016 01</t>
  </si>
  <si>
    <t>-1034610499</t>
  </si>
  <si>
    <t>50</t>
  </si>
  <si>
    <t>899202211</t>
  </si>
  <si>
    <t>Demontáž mříží litinových včetně rámů, hmotnosti jednotlivě přes 50 do 100 Kg</t>
  </si>
  <si>
    <t>2054247575</t>
  </si>
  <si>
    <t>51</t>
  </si>
  <si>
    <t>899203111</t>
  </si>
  <si>
    <t>Osazení mříží litinových včetně rámů a košů na bahno hmotnosti jednotlivě přes 100 do 150 kg</t>
  </si>
  <si>
    <t>1842770736</t>
  </si>
  <si>
    <t>52</t>
  </si>
  <si>
    <t>592238780</t>
  </si>
  <si>
    <t>mříž vtoková pro uliční vpusti 500/500 mm</t>
  </si>
  <si>
    <t>552289444</t>
  </si>
  <si>
    <t>53</t>
  </si>
  <si>
    <t>899231111</t>
  </si>
  <si>
    <t>Výšková úprava uličního vstupu nebo vpusti do 200 mm zvýšením mříže</t>
  </si>
  <si>
    <t>613010169</t>
  </si>
  <si>
    <t>54</t>
  </si>
  <si>
    <t>899431111</t>
  </si>
  <si>
    <t>Výšková úprava uličního vstupu nebo vpusti do 200 mm zvýšením krycího hrnce, šoupěte nebo hydrantu bez úpravy armatur</t>
  </si>
  <si>
    <t>1592850259</t>
  </si>
  <si>
    <t>55</t>
  </si>
  <si>
    <t>899721112</t>
  </si>
  <si>
    <t>Zakrytí potrubí výstražnou fólií š.200</t>
  </si>
  <si>
    <t>435620247</t>
  </si>
  <si>
    <t>56</t>
  </si>
  <si>
    <t>R 17</t>
  </si>
  <si>
    <t>napojení potrubí do stávající šachty</t>
  </si>
  <si>
    <t>1306397157</t>
  </si>
  <si>
    <t>Ostatní konstrukce a práce, bourání</t>
  </si>
  <si>
    <t>57</t>
  </si>
  <si>
    <t>916131213</t>
  </si>
  <si>
    <t>Osazení silničního obrubníku betonového se zřízením lože, s vyplněním a zatřením spár cementovou maltou stojatého s boční opěrou z betonu prostého tř. C 12/15, do lože z betonu prostého téže značky</t>
  </si>
  <si>
    <t>728277053</t>
  </si>
  <si>
    <t>silobrL+silobrP</t>
  </si>
  <si>
    <t>58</t>
  </si>
  <si>
    <t>592174530</t>
  </si>
  <si>
    <t>obrubník betonový chodníkový přímý 100x15x25 cm</t>
  </si>
  <si>
    <t>1064587648</t>
  </si>
  <si>
    <t>silobrL*1,01</t>
  </si>
  <si>
    <t>"odpočet nájezdových"najobrL*-1,01</t>
  </si>
  <si>
    <t>silobrP*1,01</t>
  </si>
  <si>
    <t>"odpočet nájedových"najobrP*-1,01</t>
  </si>
  <si>
    <t>"odpočet přechodových"104*-1,01</t>
  </si>
  <si>
    <t>59</t>
  </si>
  <si>
    <t>592174680</t>
  </si>
  <si>
    <t>obrubník betonový silniční nájezdový Standard 100x15x15 cm</t>
  </si>
  <si>
    <t>951118520</t>
  </si>
  <si>
    <t>najobrL*1,01</t>
  </si>
  <si>
    <t>najobrP*1,01</t>
  </si>
  <si>
    <t>60</t>
  </si>
  <si>
    <t>592174690</t>
  </si>
  <si>
    <t>obrubník betonový silniční přechodový L + P Standard 100x15x15-25 cm</t>
  </si>
  <si>
    <t>-944700502</t>
  </si>
  <si>
    <t>obrpř*1,01</t>
  </si>
  <si>
    <t>61</t>
  </si>
  <si>
    <t>916331112</t>
  </si>
  <si>
    <t>Osazení zahradního obrubníku betonového do lože z betonu s boční opěrou</t>
  </si>
  <si>
    <t>1206112512</t>
  </si>
  <si>
    <t>"levá strana uznatelné"7,6+4+50,5+5+5+2+22+12+2,5+29+5,8+9,3+11,2+10+6,1+8,6+8,6+1,6+19,5+25+29+5+47,4+14+35</t>
  </si>
  <si>
    <t>17,1+13,2+34,5+8+83-4,3-3-3-3</t>
  </si>
  <si>
    <t>"pravá strana uznatelné" 6,3+9,7+10,4+6,4+19,9+6,4+7+24,5+7,8+10,8+8,6+2</t>
  </si>
  <si>
    <t>2+33+3,6+5+3,4+5,4+5+1,++15+4,7+5,8+4,8+4,3+5,4+4,8</t>
  </si>
  <si>
    <t>34,3+4+8+8,3+19,9+5,1+8,5+3,2+1,5+2,6+10,5+4+12,3+15,6+4,9+1,8+2,9+9,4+13,8+11,4</t>
  </si>
  <si>
    <t>213,7-4,7-4,8-4,3-5,4-4,8-4-5,1-3,2-3+12,3+150,5-5,4</t>
  </si>
  <si>
    <t>62</t>
  </si>
  <si>
    <t>592172120</t>
  </si>
  <si>
    <t>Obrubníky betonové a železobetonové obrubníky zahradní Granitoid ABO 020-19  šedá        100 x 5 x 20</t>
  </si>
  <si>
    <t>CS ÚRS 2015 02</t>
  </si>
  <si>
    <t>-554440584</t>
  </si>
  <si>
    <t>záhobruzn*1,01</t>
  </si>
  <si>
    <t>63</t>
  </si>
  <si>
    <t>919735113</t>
  </si>
  <si>
    <t>Řezání stávajícího živičného krytu nebo podkladu hloubky přes 100 do 150 mm</t>
  </si>
  <si>
    <t>1081243071</t>
  </si>
  <si>
    <t>"podél bouraných obrubníků" 1495</t>
  </si>
  <si>
    <t>"přípojky vpustí"(5*2+7*2+1)*2+13*1</t>
  </si>
  <si>
    <t>64</t>
  </si>
  <si>
    <t>919731122</t>
  </si>
  <si>
    <t>Zarovnání styčné plochy podkladu nebo krytu podél vybourané části komunikace nebo zpevněné plochy živičné tl. přes 50 do 100 mm</t>
  </si>
  <si>
    <t>661358297</t>
  </si>
  <si>
    <t>65</t>
  </si>
  <si>
    <t>599142111</t>
  </si>
  <si>
    <t>Úprava zálivky dilatačních nebo pracovních spár v cementobetonovém krytu hl do 40 mm š do 40 mm</t>
  </si>
  <si>
    <t>-1835186095</t>
  </si>
  <si>
    <t>66</t>
  </si>
  <si>
    <t>935113211</t>
  </si>
  <si>
    <t>Osazení odvodňovacího žlabu s krycím roštem betonového šířky do 200 mm</t>
  </si>
  <si>
    <t>1560517090</t>
  </si>
  <si>
    <t>2,3+3,4+5,4+4,7+4+5,1+4+4,9+5,3+4,6</t>
  </si>
  <si>
    <t>67</t>
  </si>
  <si>
    <t>592270020</t>
  </si>
  <si>
    <t>žlab odvodňovací polymerbetonový se spádem dna 0,5%, 1000x130x165/170 mm</t>
  </si>
  <si>
    <t>-100011392</t>
  </si>
  <si>
    <t>68</t>
  </si>
  <si>
    <t>592270210</t>
  </si>
  <si>
    <t>rošt krycí mřížkový 30x20 - pozink.ocel</t>
  </si>
  <si>
    <t>-1168556024</t>
  </si>
  <si>
    <t>43,7*2</t>
  </si>
  <si>
    <t>69</t>
  </si>
  <si>
    <t>592270250</t>
  </si>
  <si>
    <t>vpust žlabová krátký tvar odvodňovací H=355mm těsný odtok DN100  50 x 13 x 35,5 cm</t>
  </si>
  <si>
    <t>-1367695837</t>
  </si>
  <si>
    <t>70</t>
  </si>
  <si>
    <t>592270270</t>
  </si>
  <si>
    <t>čelo plné na začátek a konec odvodňovacího žlabu polymerický beton všechny stavební výšky</t>
  </si>
  <si>
    <t>-2080373971</t>
  </si>
  <si>
    <t>71</t>
  </si>
  <si>
    <t>966008211</t>
  </si>
  <si>
    <t>Bourání odvodňovacího žlabu s odklizením a uložením vybouraného materiálu na skládku na vzdálenost do 10 m nebo s naložením na dopravní prostředek z betonových příkopových tvárnic nebo desek šířky do 500 mm</t>
  </si>
  <si>
    <t>1387448457</t>
  </si>
  <si>
    <t>72</t>
  </si>
  <si>
    <t>R05</t>
  </si>
  <si>
    <t xml:space="preserve">posun stožáru VO </t>
  </si>
  <si>
    <t>-1163738272</t>
  </si>
  <si>
    <t>73</t>
  </si>
  <si>
    <t>R105</t>
  </si>
  <si>
    <t>přemístění poštovní schránky</t>
  </si>
  <si>
    <t>-1098961800</t>
  </si>
  <si>
    <t>74</t>
  </si>
  <si>
    <t>R106</t>
  </si>
  <si>
    <t>zrušení stožáru VO s odpojením el. kabelu a spojkou</t>
  </si>
  <si>
    <t>1943440772</t>
  </si>
  <si>
    <t>99</t>
  </si>
  <si>
    <t>Přesun hmot</t>
  </si>
  <si>
    <t>75</t>
  </si>
  <si>
    <t>998225111</t>
  </si>
  <si>
    <t>Přesun hmot pro komunikace s krytem z kameniva, monolitickým betonovým nebo živičným dopravní vzdálenost do 200 m jakékoliv délky objektu</t>
  </si>
  <si>
    <t>-1708482014</t>
  </si>
  <si>
    <t>997</t>
  </si>
  <si>
    <t>Přesun sutě</t>
  </si>
  <si>
    <t>76</t>
  </si>
  <si>
    <t>997006512</t>
  </si>
  <si>
    <t>Vodorovná doprava suti na skládku s naložením na dopravní prostředek a složením přes 100 m do 1 km</t>
  </si>
  <si>
    <t>999343231</t>
  </si>
  <si>
    <t>916,278</t>
  </si>
  <si>
    <t>77</t>
  </si>
  <si>
    <t>997006519</t>
  </si>
  <si>
    <t>Vodorovná doprava suti na skládku s naložením na dopravní prostředek a složením Příplatek k ceně za každý další i započatý 1 km</t>
  </si>
  <si>
    <t>2120584529</t>
  </si>
  <si>
    <t>916,278*10 'Přepočtené koeficientem množství</t>
  </si>
  <si>
    <t>78</t>
  </si>
  <si>
    <t>997221845</t>
  </si>
  <si>
    <t>Poplatek za uložení stavebního odpadu na skládce (skládkovné) z asfaltových povrchů</t>
  </si>
  <si>
    <t>2040325812</t>
  </si>
  <si>
    <t>180,682</t>
  </si>
  <si>
    <t>79</t>
  </si>
  <si>
    <t>997221855</t>
  </si>
  <si>
    <t>Poplatek za uložení stavebního odpadu na skládce (skládkovné) z kameniva</t>
  </si>
  <si>
    <t>-437438086</t>
  </si>
  <si>
    <t>916,278-180,622</t>
  </si>
  <si>
    <t>2 - Vedlejší a ostatní náklady</t>
  </si>
  <si>
    <t>VRN - Vedlejší rozpočtové náklady</t>
  </si>
  <si>
    <t xml:space="preserve">    VRN1 - Průzkumné, geodetické a projektové práce</t>
  </si>
  <si>
    <t xml:space="preserve">    VRN3 - Zařízení staveniště</t>
  </si>
  <si>
    <t xml:space="preserve">    VRN4 - Inženýrská činnost</t>
  </si>
  <si>
    <t xml:space="preserve">    VRN5 - Finanční náklady</t>
  </si>
  <si>
    <t xml:space="preserve">    VRN7 - Provozní vlivy</t>
  </si>
  <si>
    <t>VRN</t>
  </si>
  <si>
    <t>Vedlejší rozpočtové náklady</t>
  </si>
  <si>
    <t>VRN1</t>
  </si>
  <si>
    <t>Průzkumné, geodetické a projektové práce</t>
  </si>
  <si>
    <t>012103000</t>
  </si>
  <si>
    <t>Průzkumné, geodetické a projektové práce geodetické práce před výstavbou. Položka zahrnuje: _x000D_
- Zajištění vytyčení všech podzemních inženýrských sítí v terénu, kde jsou navrženy výkopové práce. _x000D_
- Zajištění vyjádření správců podzemních sítí, vytyčení podzemních sítí jejich správci na náklady zhotovitele a jejich vyznačení v terénu pro potřeby vlastní realizace stavebních prací. _x000D_
- Před začátkem výstavby si zhotovitel zdokumentuje výchozí stav okolních objektů, které by mohly být narušeny výstavbou, aby bylo možné prokázat či odmítnout případné nároky majitelů na uhrazení škod, způsobených výstavbou. Rozsah pasportizace bude zvolen podle technologie provádění prací a dále s ohledem na zjevný stav objektů, které by mohly být</t>
  </si>
  <si>
    <t>kpl</t>
  </si>
  <si>
    <t>CS ÚRS 2015 01</t>
  </si>
  <si>
    <t>1024</t>
  </si>
  <si>
    <t>-411659460</t>
  </si>
  <si>
    <t>013254000</t>
  </si>
  <si>
    <t>Průzkumné, geodetické a projektové práce projektové práce dokumentace stavby (výkresová a textová) skutečného provedení stavby, Položka zahrnuje: _x000D_
- Geodetické zaměření skutečného provedení stavby stavby vypracované oprávněným geodetem _x000D_
- Cena zahrnuje kompletní dokumentaci předanou ve čtyřech vyhotoveních + elektronická forma na CD (s předepsanými formáty doc., xls., dwg., dxf.) _x000D_
Zhotovitel zajistí vypracování geometrických plánů v celém rozsahu stavby, geometrické plány budou předány objednateli v 6 vyhotoveních.</t>
  </si>
  <si>
    <t>CS ÚRS 2013 01</t>
  </si>
  <si>
    <t>-1136396089</t>
  </si>
  <si>
    <t>VRN3</t>
  </si>
  <si>
    <t>Zařízení staveniště</t>
  </si>
  <si>
    <t>030001000</t>
  </si>
  <si>
    <t>Základní rozdělení průvodních činností a nákladů zařízení staveniště. Náklady na zařízení staveniště (globál zařízení staveniště – GZS ) kryjí náklady na zajištění pomocných provozů nutných k provedení stavebních a montážních prací, hlavně zajištění el. energie, vody, přístupových tras, hygienického zázemí apod. Jedná se též o úplaty za užívání základních prostředků, zejména stavebních objektů investora, dodavatele nebo jiné organizace, jejich udržování a uvedení do původního stavu, případně kryjí náklady na nezbytné úpravy trvalých objektů budované stavby sloužících dočasně jako zařízení staveniště a také kryjí vypracování dokumentace a likvidaci dočasných objektů.</t>
  </si>
  <si>
    <t>622616838</t>
  </si>
  <si>
    <t>034403000</t>
  </si>
  <si>
    <t>Zařízení staveniště zabezpečení staveniště dopravní značení na staveništi. Položka zahrnuje: _x000D_
- Instalace, zajištění a údržba provizorního dopravního značení během celého období platnosti provizorního značení (dle vyhl. 30/2001 Sb.) na komunikacích ovlivněných stavbou. Rozsah a návaznost dle postupu prací Zhotovitele. _x000D_
- Zajištění správního rozhodnutí, včetně zpracování a projednání projektu dopravního značení na příslušném Dopravním inspektorátu. _x000D_
- Zajištění rozhodnutí o povolení zvláštního užívání silnic a místních komunikací. _x000D_
- Do ceny položky bude zahrnuto vypracování návrhu dopravních opatření a dočasného dopravního značení a jeho projednání, náklady na zajištění uzavírek, umístění a údržbu dopravních značek, označení výkopů a případné náhrady veřejným dopravcům za objízdné trasy po dobu trvání objížděk a uzavírek. _x000D_
- Dále budou zahrnuty náklady na oznámení obyvatelům dotčených nemovitostí, kde bude uvažováno s úplnou nebo částečnou uzavírkou komunikace, o zahájení prací v týdenním předstihu a zajištění přístupu do nemovitostí pomocí přejezdů a přechodů podle podmínek výkopového povolení.</t>
  </si>
  <si>
    <t>454633337</t>
  </si>
  <si>
    <t>VRN4</t>
  </si>
  <si>
    <t>Inženýrská činnost</t>
  </si>
  <si>
    <t>043134000</t>
  </si>
  <si>
    <t>Inženýrská činnost zkoušky a ostatní měření zkoušky zátěžové</t>
  </si>
  <si>
    <t>1763769564</t>
  </si>
  <si>
    <t>043194000</t>
  </si>
  <si>
    <t>Inženýrská činnost zkoušky a ostatní měření zkoušky ostatní zkoušky_x000D_
Rázové zatěžovací zkoušky lehkou dynamickou deskou_x000D_
-  6x výjezd vč max. 3 měřících bodů</t>
  </si>
  <si>
    <t>-923874021</t>
  </si>
  <si>
    <t>VRN5</t>
  </si>
  <si>
    <t>Finanční náklady</t>
  </si>
  <si>
    <t>053103000</t>
  </si>
  <si>
    <t>Finanční náklady poplatky místní poplatky</t>
  </si>
  <si>
    <t>1508762359</t>
  </si>
  <si>
    <t>Poznámka k položce:
Úhrada za zábor pozemku komunikace I. třídy a uzavření nájemní smlouvy s ŘSD ČR na provádění prací v komunikci I/18. Předpokládaný rozsah záboru při průjezdu řízeném světelnou signalizací v úrovni stávající signalizace v ulici Plzeňská je 700 m2. Uvažovaná doba realizace kanalizace, vč. vodovodu je 8 dní při dvou překopech po polovině vozovky.</t>
  </si>
  <si>
    <t>VRN7</t>
  </si>
  <si>
    <t>Provozní vlivy</t>
  </si>
  <si>
    <t>071203000</t>
  </si>
  <si>
    <t>Provoz dalšího subjektu - nouzové zásobení vodou a manipulace na síti</t>
  </si>
  <si>
    <t>-1987939497</t>
  </si>
  <si>
    <t>Poznámka k položce:
Předpoklad 1 cisterna denně po dobu 1 měsíce.</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</si>
  <si>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</si>
  <si>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</si>
  <si>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</si>
  <si>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</si>
  <si>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</si>
  <si>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rPr>
        <sz val="8"/>
        <rFont val="Trebuchet MS"/>
        <charset val="238"/>
      </rP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</si>
  <si>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</si>
  <si>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rPr>
        <sz val="8"/>
        <rFont val="Trebuchet MS"/>
        <charset val="238"/>
      </rP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</si>
  <si>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</si>
  <si>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</si>
  <si>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</si>
  <si>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Stavební objekt inženýrský</t>
  </si>
  <si>
    <t>PRO</t>
  </si>
  <si>
    <t>Provozní soubor</t>
  </si>
  <si>
    <t>VON</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</si>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</sst>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51">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FF0000"/>
      <name val="Trebuchet MS"/>
    </font>
    <font>
      <sz val="8"/>
      <color rgb="FF800080"/>
      <name val="Trebuchet MS"/>
    </font>
    <font>
      <sz val="8"/>
      <name val="Trebuchet MS"/>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sz val="8"/>
      <color rgb="FF000000"/>
      <name val="Trebuchet MS"/>
    </font>
    <font>
      <b/>
      <sz val="12"/>
      <color rgb="FF800000"/>
      <name val="Trebuchet MS"/>
    </font>
    <font>
      <sz val="9"/>
      <color rgb="FF000000"/>
      <name val="Trebuchet MS"/>
    </font>
    <font>
      <sz val="8"/>
      <color rgb="FF960000"/>
      <name val="Trebuchet MS"/>
    </font>
    <font>
      <b/>
      <sz val="8"/>
      <name val="Trebuchet MS"/>
    </font>
    <font>
      <sz val="7"/>
      <color rgb="FF969696"/>
      <name val="Trebuchet MS"/>
    </font>
    <font>
      <sz val="8"/>
      <color rgb="FFFF0000"/>
      <name val="Trebuchet MS"/>
    </font>
    <font>
      <i/>
      <sz val="8"/>
      <color rgb="FF0000FF"/>
      <name val="Trebuchet MS"/>
    </font>
    <font>
      <sz val="8"/>
      <color rgb="FF800080"/>
      <name val="Trebuchet MS"/>
    </font>
    <font>
      <i/>
      <sz val="7"/>
      <color rgb="FF969696"/>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7">
    <fill>
      <patternFill patternType="none"/>
    </fill>
    <fill>
      <patternFill patternType="gray125"/>
    </fill>
    <fill>
      <patternFill patternType="none"/>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9" fillId="0" borderId="0" applyNumberFormat="0" applyFill="0" applyBorder="0" applyAlignment="0" applyProtection="0"/>
  </cellStyleXfs>
  <cellXfs count="396">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pplyProtection="1">
      <alignment horizontal="center" vertical="center"/>
      <protection locked="0"/>
    </xf>
    <xf numFmtId="0" fontId="12" fillId="3" borderId="0" xfId="0" applyFont="1" applyFill="1" applyAlignment="1" applyProtection="1">
      <alignment horizontal="left" vertical="center"/>
    </xf>
    <xf numFmtId="0" fontId="13" fillId="3" borderId="0" xfId="0" applyFont="1" applyFill="1" applyAlignment="1" applyProtection="1">
      <alignment vertical="center"/>
    </xf>
    <xf numFmtId="0" fontId="14" fillId="3" borderId="0" xfId="0" applyFont="1" applyFill="1" applyAlignment="1" applyProtection="1">
      <alignment horizontal="left" vertical="center"/>
    </xf>
    <xf numFmtId="0" fontId="15" fillId="3" borderId="0" xfId="1" applyFont="1" applyFill="1" applyAlignment="1" applyProtection="1">
      <alignment vertical="center"/>
    </xf>
    <xf numFmtId="0" fontId="49" fillId="3" borderId="0" xfId="1" applyFill="1"/>
    <xf numFmtId="0" fontId="0" fillId="3" borderId="0" xfId="0" applyFill="1"/>
    <xf numFmtId="0" fontId="12" fillId="3" borderId="0" xfId="0" applyFont="1" applyFill="1" applyAlignment="1">
      <alignment horizontal="lef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6" fillId="0" borderId="0" xfId="0" applyFont="1" applyBorder="1" applyAlignment="1" applyProtection="1">
      <alignment horizontal="left" vertical="center"/>
    </xf>
    <xf numFmtId="0" fontId="0" fillId="0" borderId="6" xfId="0" applyBorder="1" applyProtection="1"/>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9" fillId="0" borderId="0" xfId="0" applyFont="1" applyBorder="1" applyAlignment="1" applyProtection="1">
      <alignment horizontal="left" vertical="center"/>
    </xf>
    <xf numFmtId="0" fontId="2" fillId="4" borderId="0" xfId="0" applyFont="1" applyFill="1" applyBorder="1" applyAlignment="1" applyProtection="1">
      <alignment horizontal="left" vertical="center"/>
      <protection locked="0"/>
    </xf>
    <xf numFmtId="49" fontId="2" fillId="4"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1"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0" fillId="5" borderId="10" xfId="0" applyFont="1" applyFill="1" applyBorder="1" applyAlignment="1" applyProtection="1">
      <alignment vertical="center"/>
    </xf>
    <xf numFmtId="0" fontId="3" fillId="5" borderId="10" xfId="0" applyFont="1" applyFill="1" applyBorder="1" applyAlignment="1" applyProtection="1">
      <alignment horizontal="center" vertical="center"/>
    </xf>
    <xf numFmtId="0" fontId="0" fillId="5"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6"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9"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2"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6" borderId="10" xfId="0" applyFont="1" applyFill="1" applyBorder="1" applyAlignment="1" applyProtection="1">
      <alignment vertical="center"/>
    </xf>
    <xf numFmtId="0" fontId="2" fillId="6" borderId="11" xfId="0" applyFont="1" applyFill="1" applyBorder="1" applyAlignment="1" applyProtection="1">
      <alignment horizontal="center" vertical="center"/>
    </xf>
    <xf numFmtId="0" fontId="19" fillId="0" borderId="20"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0" fontId="3" fillId="0" borderId="0" xfId="0" applyFont="1" applyAlignment="1" applyProtection="1">
      <alignment horizontal="center" vertical="center"/>
    </xf>
    <xf numFmtId="4" fontId="23" fillId="0" borderId="18" xfId="0" applyNumberFormat="1" applyFont="1" applyBorder="1" applyAlignment="1" applyProtection="1">
      <alignment vertical="center"/>
    </xf>
    <xf numFmtId="4" fontId="23" fillId="0" borderId="0" xfId="0" applyNumberFormat="1" applyFont="1" applyBorder="1" applyAlignment="1" applyProtection="1">
      <alignment vertical="center"/>
    </xf>
    <xf numFmtId="166" fontId="23" fillId="0" borderId="0" xfId="0" applyNumberFormat="1" applyFont="1" applyBorder="1" applyAlignment="1" applyProtection="1">
      <alignment vertical="center"/>
    </xf>
    <xf numFmtId="4" fontId="23" fillId="0" borderId="19" xfId="0" applyNumberFormat="1" applyFont="1" applyBorder="1" applyAlignment="1" applyProtection="1">
      <alignment vertical="center"/>
    </xf>
    <xf numFmtId="0" fontId="3"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0" fillId="0" borderId="0" xfId="0" applyProtection="1">
      <protection locked="0"/>
    </xf>
    <xf numFmtId="0" fontId="13" fillId="3" borderId="0" xfId="0" applyFont="1" applyFill="1" applyAlignment="1">
      <alignment vertical="center"/>
    </xf>
    <xf numFmtId="0" fontId="14" fillId="3" borderId="0" xfId="0" applyFont="1" applyFill="1" applyAlignment="1">
      <alignment horizontal="left" vertical="center"/>
    </xf>
    <xf numFmtId="0" fontId="31" fillId="3" borderId="0" xfId="1" applyFont="1" applyFill="1" applyAlignment="1">
      <alignment vertical="center"/>
    </xf>
    <xf numFmtId="0" fontId="13" fillId="3" borderId="0" xfId="0" applyFont="1" applyFill="1" applyAlignment="1" applyProtection="1">
      <alignment vertical="center"/>
      <protection locked="0"/>
    </xf>
    <xf numFmtId="0" fontId="32" fillId="0" borderId="0" xfId="0" applyFont="1" applyAlignment="1">
      <alignment horizontal="left" vertical="center"/>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9"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1" fillId="0" borderId="0" xfId="0" applyFont="1" applyBorder="1" applyAlignment="1" applyProtection="1">
      <alignment horizontal="left" vertical="center"/>
    </xf>
    <xf numFmtId="4" fontId="24"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6" borderId="0" xfId="0" applyFont="1" applyFill="1" applyBorder="1" applyAlignment="1" applyProtection="1">
      <alignment vertical="center"/>
    </xf>
    <xf numFmtId="0" fontId="3" fillId="6" borderId="9" xfId="0" applyFont="1" applyFill="1" applyBorder="1" applyAlignment="1" applyProtection="1">
      <alignment horizontal="left" vertical="center"/>
    </xf>
    <xf numFmtId="0" fontId="3" fillId="6" borderId="10" xfId="0" applyFont="1" applyFill="1" applyBorder="1" applyAlignment="1" applyProtection="1">
      <alignment horizontal="right" vertical="center"/>
    </xf>
    <xf numFmtId="0" fontId="3" fillId="6" borderId="10" xfId="0" applyFont="1" applyFill="1" applyBorder="1" applyAlignment="1" applyProtection="1">
      <alignment horizontal="center" vertical="center"/>
    </xf>
    <xf numFmtId="0" fontId="0" fillId="6" borderId="10" xfId="0" applyFont="1" applyFill="1" applyBorder="1" applyAlignment="1" applyProtection="1">
      <alignment vertical="center"/>
      <protection locked="0"/>
    </xf>
    <xf numFmtId="4" fontId="3" fillId="6" borderId="10" xfId="0" applyNumberFormat="1" applyFont="1" applyFill="1" applyBorder="1" applyAlignment="1" applyProtection="1">
      <alignment vertical="center"/>
    </xf>
    <xf numFmtId="0" fontId="0" fillId="6"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6" borderId="0" xfId="0" applyFont="1" applyFill="1" applyBorder="1" applyAlignment="1" applyProtection="1">
      <alignment horizontal="left" vertical="center"/>
    </xf>
    <xf numFmtId="0" fontId="0" fillId="6" borderId="0" xfId="0" applyFont="1" applyFill="1" applyBorder="1" applyAlignment="1" applyProtection="1">
      <alignment vertical="center"/>
      <protection locked="0"/>
    </xf>
    <xf numFmtId="0" fontId="2" fillId="6" borderId="0" xfId="0" applyFont="1" applyFill="1" applyBorder="1" applyAlignment="1" applyProtection="1">
      <alignment horizontal="right" vertical="center"/>
    </xf>
    <xf numFmtId="0" fontId="0" fillId="6" borderId="6" xfId="0" applyFont="1" applyFill="1" applyBorder="1" applyAlignment="1" applyProtection="1">
      <alignment vertical="center"/>
    </xf>
    <xf numFmtId="0" fontId="33"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9"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34"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4" fillId="0" borderId="0" xfId="0" applyNumberFormat="1" applyFont="1" applyAlignment="1" applyProtection="1"/>
    <xf numFmtId="166" fontId="35" fillId="0" borderId="16" xfId="0" applyNumberFormat="1" applyFont="1" applyBorder="1" applyAlignment="1" applyProtection="1"/>
    <xf numFmtId="166" fontId="35" fillId="0" borderId="17" xfId="0" applyNumberFormat="1" applyFont="1" applyBorder="1" applyAlignment="1" applyProtection="1"/>
    <xf numFmtId="4" fontId="36"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7" fillId="0" borderId="0" xfId="0" applyFont="1" applyBorder="1" applyAlignment="1" applyProtection="1">
      <alignment horizontal="left"/>
    </xf>
    <xf numFmtId="0" fontId="6" fillId="0" borderId="0" xfId="0" applyFont="1" applyBorder="1" applyAlignment="1" applyProtection="1">
      <alignment horizontal="left"/>
    </xf>
    <xf numFmtId="4" fontId="6" fillId="0" borderId="0" xfId="0" applyNumberFormat="1" applyFont="1" applyBorder="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4"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4"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37"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left" vertical="center" wrapText="1"/>
    </xf>
    <xf numFmtId="167" fontId="8" fillId="0" borderId="0" xfId="0" applyNumberFormat="1" applyFont="1" applyBorder="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37" fillId="0" borderId="0" xfId="0" applyFont="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38" fillId="0" borderId="0" xfId="0" applyFont="1" applyBorder="1" applyAlignment="1" applyProtection="1">
      <alignment horizontal="left" vertical="center"/>
    </xf>
    <xf numFmtId="0" fontId="38" fillId="0" borderId="0" xfId="0" applyFont="1" applyBorder="1" applyAlignment="1" applyProtection="1">
      <alignment horizontal="left" vertical="center" wrapText="1"/>
    </xf>
    <xf numFmtId="167" fontId="9" fillId="0" borderId="0" xfId="0" applyNumberFormat="1" applyFont="1" applyBorder="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8" fillId="0" borderId="0" xfId="0" applyFont="1" applyAlignment="1" applyProtection="1">
      <alignment horizontal="left" vertical="center"/>
    </xf>
    <xf numFmtId="0" fontId="38" fillId="0" borderId="0" xfId="0" applyFont="1" applyAlignment="1" applyProtection="1">
      <alignment horizontal="left" vertical="center" wrapText="1"/>
    </xf>
    <xf numFmtId="167" fontId="9" fillId="0" borderId="0" xfId="0" applyNumberFormat="1" applyFont="1" applyAlignment="1" applyProtection="1">
      <alignment vertical="center"/>
    </xf>
    <xf numFmtId="0" fontId="39" fillId="0" borderId="28" xfId="0" applyFont="1" applyBorder="1" applyAlignment="1" applyProtection="1">
      <alignment horizontal="center" vertical="center"/>
    </xf>
    <xf numFmtId="49" fontId="39" fillId="0" borderId="28" xfId="0" applyNumberFormat="1" applyFont="1" applyBorder="1" applyAlignment="1" applyProtection="1">
      <alignment horizontal="left" vertical="center" wrapText="1"/>
    </xf>
    <xf numFmtId="0" fontId="39" fillId="0" borderId="28" xfId="0" applyFont="1" applyBorder="1" applyAlignment="1" applyProtection="1">
      <alignment horizontal="left" vertical="center" wrapText="1"/>
    </xf>
    <xf numFmtId="0" fontId="39" fillId="0" borderId="28" xfId="0" applyFont="1" applyBorder="1" applyAlignment="1" applyProtection="1">
      <alignment horizontal="center" vertical="center" wrapText="1"/>
    </xf>
    <xf numFmtId="167" fontId="39" fillId="0" borderId="28" xfId="0" applyNumberFormat="1" applyFont="1" applyBorder="1" applyAlignment="1" applyProtection="1">
      <alignment vertical="center"/>
    </xf>
    <xf numFmtId="4" fontId="39" fillId="4" borderId="28" xfId="0" applyNumberFormat="1" applyFont="1" applyFill="1" applyBorder="1" applyAlignment="1" applyProtection="1">
      <alignment vertical="center"/>
      <protection locked="0"/>
    </xf>
    <xf numFmtId="4" fontId="39" fillId="0" borderId="28" xfId="0" applyNumberFormat="1" applyFont="1" applyBorder="1" applyAlignment="1" applyProtection="1">
      <alignment vertical="center"/>
    </xf>
    <xf numFmtId="0" fontId="39" fillId="0" borderId="5" xfId="0" applyFont="1" applyBorder="1" applyAlignment="1">
      <alignment vertical="center"/>
    </xf>
    <xf numFmtId="0" fontId="39" fillId="4" borderId="28"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40" fillId="0" borderId="0" xfId="0" applyFont="1" applyAlignment="1" applyProtection="1">
      <alignment horizontal="left" vertical="center"/>
    </xf>
    <xf numFmtId="0" fontId="40" fillId="0" borderId="0" xfId="0" applyFont="1" applyAlignment="1" applyProtection="1">
      <alignment horizontal="left" vertical="center" wrapText="1"/>
    </xf>
    <xf numFmtId="0" fontId="10" fillId="0" borderId="0" xfId="0" applyFont="1" applyAlignment="1" applyProtection="1">
      <alignment horizontal="lef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41" fillId="0" borderId="0" xfId="0" applyFont="1" applyAlignment="1" applyProtection="1">
      <alignment vertical="center" wrapText="1"/>
    </xf>
    <xf numFmtId="0" fontId="0" fillId="0" borderId="18" xfId="0" applyFont="1" applyBorder="1" applyAlignment="1" applyProtection="1">
      <alignment vertical="center"/>
    </xf>
    <xf numFmtId="0" fontId="9" fillId="0" borderId="23"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pplyProtection="1">
      <alignment vertical="top"/>
      <protection locked="0"/>
    </xf>
    <xf numFmtId="0" fontId="42" fillId="0" borderId="29" xfId="0" applyFont="1" applyBorder="1" applyAlignment="1" applyProtection="1">
      <alignment vertical="center" wrapText="1"/>
      <protection locked="0"/>
    </xf>
    <xf numFmtId="0" fontId="42" fillId="0" borderId="30" xfId="0" applyFont="1" applyBorder="1" applyAlignment="1" applyProtection="1">
      <alignment vertical="center" wrapText="1"/>
      <protection locked="0"/>
    </xf>
    <xf numFmtId="0" fontId="42" fillId="0" borderId="31" xfId="0" applyFont="1" applyBorder="1" applyAlignment="1" applyProtection="1">
      <alignment vertical="center" wrapText="1"/>
      <protection locked="0"/>
    </xf>
    <xf numFmtId="0" fontId="42" fillId="0" borderId="32" xfId="0" applyFont="1" applyBorder="1" applyAlignment="1" applyProtection="1">
      <alignment horizontal="center" vertical="center" wrapText="1"/>
      <protection locked="0"/>
    </xf>
    <xf numFmtId="0" fontId="42" fillId="0" borderId="33" xfId="0" applyFont="1" applyBorder="1" applyAlignment="1" applyProtection="1">
      <alignment horizontal="center" vertical="center" wrapText="1"/>
      <protection locked="0"/>
    </xf>
    <xf numFmtId="0" fontId="42" fillId="0" borderId="32" xfId="0" applyFont="1" applyBorder="1" applyAlignment="1" applyProtection="1">
      <alignment vertical="center" wrapText="1"/>
      <protection locked="0"/>
    </xf>
    <xf numFmtId="0" fontId="42" fillId="0" borderId="33" xfId="0" applyFont="1" applyBorder="1" applyAlignment="1" applyProtection="1">
      <alignment vertical="center" wrapText="1"/>
      <protection locked="0"/>
    </xf>
    <xf numFmtId="0" fontId="44" fillId="0" borderId="1" xfId="0"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5" fillId="0" borderId="32" xfId="0" applyFont="1" applyBorder="1" applyAlignment="1" applyProtection="1">
      <alignment vertical="center" wrapText="1"/>
      <protection locked="0"/>
    </xf>
    <xf numFmtId="0" fontId="45" fillId="0" borderId="1" xfId="0" applyFont="1" applyBorder="1" applyAlignment="1" applyProtection="1">
      <alignment vertical="center" wrapText="1"/>
      <protection locked="0"/>
    </xf>
    <xf numFmtId="0" fontId="45" fillId="0" borderId="1" xfId="0" applyFont="1" applyBorder="1" applyAlignment="1" applyProtection="1">
      <alignment vertical="center"/>
      <protection locked="0"/>
    </xf>
    <xf numFmtId="0" fontId="45" fillId="0" borderId="1" xfId="0" applyFont="1" applyBorder="1" applyAlignment="1" applyProtection="1">
      <alignment horizontal="left" vertical="center"/>
      <protection locked="0"/>
    </xf>
    <xf numFmtId="49" fontId="45" fillId="0" borderId="1" xfId="0" applyNumberFormat="1"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6" fillId="0" borderId="34" xfId="0" applyFont="1" applyBorder="1" applyAlignment="1" applyProtection="1">
      <alignment vertical="center" wrapText="1"/>
      <protection locked="0"/>
    </xf>
    <xf numFmtId="0" fontId="42" fillId="0" borderId="36" xfId="0" applyFont="1" applyBorder="1" applyAlignment="1" applyProtection="1">
      <alignment vertical="center" wrapText="1"/>
      <protection locked="0"/>
    </xf>
    <xf numFmtId="0" fontId="42" fillId="0" borderId="1" xfId="0" applyFont="1" applyBorder="1" applyAlignment="1" applyProtection="1">
      <alignment vertical="top"/>
      <protection locked="0"/>
    </xf>
    <xf numFmtId="0" fontId="42" fillId="0" borderId="0" xfId="0" applyFont="1" applyAlignment="1" applyProtection="1">
      <alignment vertical="top"/>
      <protection locked="0"/>
    </xf>
    <xf numFmtId="0" fontId="42" fillId="0" borderId="29" xfId="0" applyFont="1" applyBorder="1" applyAlignment="1" applyProtection="1">
      <alignment horizontal="left" vertical="center"/>
      <protection locked="0"/>
    </xf>
    <xf numFmtId="0" fontId="42" fillId="0" borderId="30" xfId="0" applyFont="1" applyBorder="1" applyAlignment="1" applyProtection="1">
      <alignment horizontal="left" vertical="center"/>
      <protection locked="0"/>
    </xf>
    <xf numFmtId="0" fontId="42" fillId="0" borderId="31" xfId="0" applyFont="1" applyBorder="1" applyAlignment="1" applyProtection="1">
      <alignment horizontal="left" vertical="center"/>
      <protection locked="0"/>
    </xf>
    <xf numFmtId="0" fontId="42" fillId="0" borderId="32" xfId="0" applyFont="1" applyBorder="1" applyAlignment="1" applyProtection="1">
      <alignment horizontal="left" vertical="center"/>
      <protection locked="0"/>
    </xf>
    <xf numFmtId="0" fontId="42" fillId="0" borderId="33"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4" fillId="0" borderId="34" xfId="0" applyFont="1" applyBorder="1" applyAlignment="1" applyProtection="1">
      <alignment horizontal="center" vertical="center"/>
      <protection locked="0"/>
    </xf>
    <xf numFmtId="0" fontId="47" fillId="0" borderId="34"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1" xfId="0" applyFont="1" applyBorder="1" applyAlignment="1" applyProtection="1">
      <alignment horizontal="center" vertical="center"/>
      <protection locked="0"/>
    </xf>
    <xf numFmtId="0" fontId="45" fillId="0" borderId="32" xfId="0" applyFont="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 xfId="0" applyFont="1" applyFill="1" applyBorder="1" applyAlignment="1" applyProtection="1">
      <alignment horizontal="center" vertical="center"/>
      <protection locked="0"/>
    </xf>
    <xf numFmtId="0" fontId="42" fillId="0" borderId="35" xfId="0" applyFont="1" applyBorder="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5" fillId="0" borderId="34" xfId="0" applyFont="1" applyBorder="1" applyAlignment="1" applyProtection="1">
      <alignment horizontal="left" vertical="center"/>
      <protection locked="0"/>
    </xf>
    <xf numFmtId="0" fontId="42" fillId="0" borderId="1" xfId="0" applyFont="1" applyBorder="1" applyAlignment="1" applyProtection="1">
      <alignment horizontal="left" vertical="center" wrapText="1"/>
      <protection locked="0"/>
    </xf>
    <xf numFmtId="0" fontId="45" fillId="0" borderId="1" xfId="0" applyFont="1" applyBorder="1" applyAlignment="1" applyProtection="1">
      <alignment horizontal="center" vertical="center" wrapText="1"/>
      <protection locked="0"/>
    </xf>
    <xf numFmtId="0" fontId="42" fillId="0" borderId="29" xfId="0" applyFont="1" applyBorder="1" applyAlignment="1" applyProtection="1">
      <alignment horizontal="left" vertical="center" wrapText="1"/>
      <protection locked="0"/>
    </xf>
    <xf numFmtId="0" fontId="42" fillId="0" borderId="30" xfId="0" applyFont="1" applyBorder="1" applyAlignment="1" applyProtection="1">
      <alignment horizontal="left" vertical="center" wrapText="1"/>
      <protection locked="0"/>
    </xf>
    <xf numFmtId="0" fontId="42" fillId="0" borderId="31"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7" fillId="0" borderId="32" xfId="0" applyFont="1" applyBorder="1" applyAlignment="1" applyProtection="1">
      <alignment horizontal="left" vertical="center" wrapText="1"/>
      <protection locked="0"/>
    </xf>
    <xf numFmtId="0" fontId="47" fillId="0" borderId="33" xfId="0" applyFont="1" applyBorder="1" applyAlignment="1" applyProtection="1">
      <alignment horizontal="left" vertical="center" wrapText="1"/>
      <protection locked="0"/>
    </xf>
    <xf numFmtId="0" fontId="45" fillId="0" borderId="32" xfId="0" applyFont="1" applyBorder="1" applyAlignment="1" applyProtection="1">
      <alignment horizontal="left" vertical="center" wrapText="1"/>
      <protection locked="0"/>
    </xf>
    <xf numFmtId="0" fontId="45" fillId="0" borderId="33" xfId="0" applyFont="1" applyBorder="1" applyAlignment="1" applyProtection="1">
      <alignment horizontal="left" vertical="center" wrapText="1"/>
      <protection locked="0"/>
    </xf>
    <xf numFmtId="0" fontId="45" fillId="0" borderId="33" xfId="0" applyFont="1" applyBorder="1" applyAlignment="1" applyProtection="1">
      <alignment horizontal="left" vertical="center"/>
      <protection locked="0"/>
    </xf>
    <xf numFmtId="0" fontId="45" fillId="0" borderId="35" xfId="0" applyFont="1" applyBorder="1" applyAlignment="1" applyProtection="1">
      <alignment horizontal="left" vertical="center" wrapText="1"/>
      <protection locked="0"/>
    </xf>
    <xf numFmtId="0" fontId="45" fillId="0" borderId="34" xfId="0" applyFont="1" applyBorder="1" applyAlignment="1" applyProtection="1">
      <alignment horizontal="left" vertical="center" wrapText="1"/>
      <protection locked="0"/>
    </xf>
    <xf numFmtId="0" fontId="45" fillId="0" borderId="36" xfId="0" applyFont="1" applyBorder="1" applyAlignment="1" applyProtection="1">
      <alignment horizontal="left" vertical="center" wrapText="1"/>
      <protection locked="0"/>
    </xf>
    <xf numFmtId="0" fontId="45" fillId="0" borderId="1" xfId="0" applyFont="1" applyBorder="1" applyAlignment="1" applyProtection="1">
      <alignment horizontal="left" vertical="top"/>
      <protection locked="0"/>
    </xf>
    <xf numFmtId="0" fontId="45" fillId="0" borderId="1" xfId="0" applyFont="1" applyBorder="1" applyAlignment="1" applyProtection="1">
      <alignment horizontal="center" vertical="top"/>
      <protection locked="0"/>
    </xf>
    <xf numFmtId="0" fontId="45" fillId="0" borderId="35" xfId="0" applyFont="1" applyBorder="1" applyAlignment="1" applyProtection="1">
      <alignment horizontal="left" vertical="center"/>
      <protection locked="0"/>
    </xf>
    <xf numFmtId="0" fontId="45" fillId="0" borderId="36" xfId="0" applyFont="1" applyBorder="1" applyAlignment="1" applyProtection="1">
      <alignment horizontal="left" vertical="center"/>
      <protection locked="0"/>
    </xf>
    <xf numFmtId="0" fontId="47" fillId="0" borderId="0" xfId="0" applyFont="1" applyAlignment="1" applyProtection="1">
      <alignment vertical="center"/>
      <protection locked="0"/>
    </xf>
    <xf numFmtId="0" fontId="44" fillId="0" borderId="1" xfId="0" applyFont="1" applyBorder="1" applyAlignment="1" applyProtection="1">
      <alignment vertical="center"/>
      <protection locked="0"/>
    </xf>
    <xf numFmtId="0" fontId="47" fillId="0" borderId="34" xfId="0" applyFont="1" applyBorder="1" applyAlignment="1" applyProtection="1">
      <alignment vertical="center"/>
      <protection locked="0"/>
    </xf>
    <xf numFmtId="0" fontId="44"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45"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44" fillId="0" borderId="34" xfId="0" applyFont="1" applyBorder="1" applyAlignment="1" applyProtection="1">
      <alignment horizontal="left"/>
      <protection locked="0"/>
    </xf>
    <xf numFmtId="0" fontId="47" fillId="0" borderId="34" xfId="0" applyFont="1" applyBorder="1" applyAlignment="1" applyProtection="1">
      <protection locked="0"/>
    </xf>
    <xf numFmtId="0" fontId="42" fillId="0" borderId="32" xfId="0" applyFont="1" applyBorder="1" applyAlignment="1" applyProtection="1">
      <alignment vertical="top"/>
      <protection locked="0"/>
    </xf>
    <xf numFmtId="0" fontId="42" fillId="0" borderId="33" xfId="0" applyFont="1" applyBorder="1" applyAlignment="1" applyProtection="1">
      <alignment vertical="top"/>
      <protection locked="0"/>
    </xf>
    <xf numFmtId="0" fontId="42" fillId="0" borderId="1" xfId="0" applyFont="1" applyBorder="1" applyAlignment="1" applyProtection="1">
      <alignment horizontal="center" vertical="center"/>
      <protection locked="0"/>
    </xf>
    <xf numFmtId="0" fontId="42" fillId="0" borderId="1" xfId="0" applyFont="1" applyBorder="1" applyAlignment="1" applyProtection="1">
      <alignment horizontal="left" vertical="top"/>
      <protection locked="0"/>
    </xf>
    <xf numFmtId="0" fontId="42" fillId="0" borderId="35" xfId="0" applyFont="1" applyBorder="1" applyAlignment="1" applyProtection="1">
      <alignment vertical="top"/>
      <protection locked="0"/>
    </xf>
    <xf numFmtId="0" fontId="42" fillId="0" borderId="34" xfId="0" applyFont="1" applyBorder="1" applyAlignment="1" applyProtection="1">
      <alignment vertical="top"/>
      <protection locked="0"/>
    </xf>
    <xf numFmtId="0" fontId="42" fillId="0" borderId="36" xfId="0" applyFont="1" applyBorder="1" applyAlignment="1" applyProtection="1">
      <alignment vertical="top"/>
      <protection locked="0"/>
    </xf>
    <xf numFmtId="0" fontId="20" fillId="0" borderId="0" xfId="0" applyFont="1" applyAlignment="1">
      <alignment horizontal="left" vertical="top" wrapText="1"/>
    </xf>
    <xf numFmtId="0" fontId="20"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4"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21"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20" fillId="0" borderId="0" xfId="0" applyNumberFormat="1" applyFont="1" applyBorder="1" applyAlignment="1" applyProtection="1">
      <alignment vertical="center"/>
    </xf>
    <xf numFmtId="0" fontId="3"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4" fontId="3" fillId="5" borderId="10" xfId="0" applyNumberFormat="1" applyFont="1" applyFill="1" applyBorder="1" applyAlignment="1" applyProtection="1">
      <alignment vertical="center"/>
    </xf>
    <xf numFmtId="0" fontId="0" fillId="5"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3" fillId="0" borderId="15" xfId="0" applyFont="1" applyBorder="1" applyAlignment="1">
      <alignment horizontal="center" vertical="center"/>
    </xf>
    <xf numFmtId="0" fontId="23"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6" borderId="9" xfId="0" applyFont="1" applyFill="1" applyBorder="1" applyAlignment="1" applyProtection="1">
      <alignment horizontal="center" vertical="center"/>
    </xf>
    <xf numFmtId="0" fontId="2" fillId="6" borderId="10" xfId="0" applyFont="1" applyFill="1" applyBorder="1" applyAlignment="1" applyProtection="1">
      <alignment horizontal="left" vertical="center"/>
    </xf>
    <xf numFmtId="0" fontId="2" fillId="6" borderId="10" xfId="0" applyFont="1" applyFill="1" applyBorder="1" applyAlignment="1" applyProtection="1">
      <alignment horizontal="center" vertical="center"/>
    </xf>
    <xf numFmtId="0" fontId="2" fillId="6" borderId="10"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9" fillId="0" borderId="0" xfId="0" applyFont="1" applyBorder="1" applyAlignment="1" applyProtection="1">
      <alignment horizontal="left" vertical="center" wrapText="1"/>
    </xf>
    <xf numFmtId="0" fontId="19"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0" fillId="0" borderId="0" xfId="0" applyFont="1" applyAlignment="1" applyProtection="1">
      <alignment vertical="center"/>
    </xf>
    <xf numFmtId="0" fontId="31" fillId="3" borderId="0" xfId="1" applyFont="1" applyFill="1" applyAlignment="1">
      <alignment vertical="center"/>
    </xf>
    <xf numFmtId="0" fontId="45" fillId="0" borderId="1" xfId="0" applyFont="1" applyBorder="1" applyAlignment="1" applyProtection="1">
      <alignment horizontal="left" vertical="center"/>
      <protection locked="0"/>
    </xf>
    <xf numFmtId="0" fontId="45" fillId="0" borderId="1" xfId="0" applyFont="1" applyBorder="1" applyAlignment="1" applyProtection="1">
      <alignment horizontal="left" vertical="top"/>
      <protection locked="0"/>
    </xf>
    <xf numFmtId="0" fontId="44" fillId="0" borderId="34" xfId="0" applyFont="1" applyBorder="1" applyAlignment="1" applyProtection="1">
      <alignment horizontal="left"/>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protection locked="0"/>
    </xf>
    <xf numFmtId="49" fontId="45" fillId="0" borderId="1" xfId="0" applyNumberFormat="1" applyFont="1" applyBorder="1" applyAlignment="1" applyProtection="1">
      <alignment horizontal="left" vertical="center" wrapText="1"/>
      <protection locked="0"/>
    </xf>
    <xf numFmtId="0" fontId="45" fillId="0" borderId="1" xfId="0" applyFont="1" applyBorder="1" applyAlignment="1" applyProtection="1">
      <alignment horizontal="left" vertical="center" wrapText="1"/>
      <protection locked="0"/>
    </xf>
    <xf numFmtId="0" fontId="44"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5"/>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5" t="s">
        <v>0</v>
      </c>
      <c r="B1" s="16"/>
      <c r="C1" s="16"/>
      <c r="D1" s="17" t="s">
        <v>1</v>
      </c>
      <c r="E1" s="16"/>
      <c r="F1" s="16"/>
      <c r="G1" s="16"/>
      <c r="H1" s="16"/>
      <c r="I1" s="16"/>
      <c r="J1" s="16"/>
      <c r="K1" s="18" t="s">
        <v>2</v>
      </c>
      <c r="L1" s="18"/>
      <c r="M1" s="18"/>
      <c r="N1" s="18"/>
      <c r="O1" s="18"/>
      <c r="P1" s="18"/>
      <c r="Q1" s="18"/>
      <c r="R1" s="18"/>
      <c r="S1" s="18"/>
      <c r="T1" s="16"/>
      <c r="U1" s="16"/>
      <c r="V1" s="16"/>
      <c r="W1" s="18" t="s">
        <v>3</v>
      </c>
      <c r="X1" s="18"/>
      <c r="Y1" s="18"/>
      <c r="Z1" s="18"/>
      <c r="AA1" s="18"/>
      <c r="AB1" s="18"/>
      <c r="AC1" s="18"/>
      <c r="AD1" s="18"/>
      <c r="AE1" s="18"/>
      <c r="AF1" s="18"/>
      <c r="AG1" s="18"/>
      <c r="AH1" s="18"/>
      <c r="AI1" s="19"/>
      <c r="AJ1" s="20"/>
      <c r="AK1" s="20"/>
      <c r="AL1" s="20"/>
      <c r="AM1" s="20"/>
      <c r="AN1" s="20"/>
      <c r="AO1" s="20"/>
      <c r="AP1" s="20"/>
      <c r="AQ1" s="20"/>
      <c r="AR1" s="20"/>
      <c r="AS1" s="20"/>
      <c r="AT1" s="20"/>
      <c r="AU1" s="20"/>
      <c r="AV1" s="20"/>
      <c r="AW1" s="20"/>
      <c r="AX1" s="20"/>
      <c r="AY1" s="20"/>
      <c r="AZ1" s="20"/>
      <c r="BA1" s="21" t="s">
        <v>4</v>
      </c>
      <c r="BB1" s="21" t="s">
        <v>5</v>
      </c>
      <c r="BC1" s="20"/>
      <c r="BD1" s="20"/>
      <c r="BE1" s="20"/>
      <c r="BF1" s="20"/>
      <c r="BG1" s="20"/>
      <c r="BH1" s="20"/>
      <c r="BI1" s="20"/>
      <c r="BJ1" s="20"/>
      <c r="BK1" s="20"/>
      <c r="BL1" s="20"/>
      <c r="BM1" s="20"/>
      <c r="BN1" s="20"/>
      <c r="BO1" s="20"/>
      <c r="BP1" s="20"/>
      <c r="BQ1" s="20"/>
      <c r="BR1" s="20"/>
      <c r="BT1" s="22" t="s">
        <v>6</v>
      </c>
      <c r="BU1" s="22" t="s">
        <v>6</v>
      </c>
      <c r="BV1" s="22" t="s">
        <v>7</v>
      </c>
    </row>
    <row r="2" spans="1:74" ht="36.950000000000003" customHeight="1">
      <c r="AR2" s="379"/>
      <c r="AS2" s="379"/>
      <c r="AT2" s="379"/>
      <c r="AU2" s="379"/>
      <c r="AV2" s="379"/>
      <c r="AW2" s="379"/>
      <c r="AX2" s="379"/>
      <c r="AY2" s="379"/>
      <c r="AZ2" s="379"/>
      <c r="BA2" s="379"/>
      <c r="BB2" s="379"/>
      <c r="BC2" s="379"/>
      <c r="BD2" s="379"/>
      <c r="BE2" s="379"/>
      <c r="BS2" s="23" t="s">
        <v>8</v>
      </c>
      <c r="BT2" s="23" t="s">
        <v>9</v>
      </c>
    </row>
    <row r="3" spans="1:74" ht="6.95" customHeight="1">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6"/>
      <c r="BS3" s="23" t="s">
        <v>8</v>
      </c>
      <c r="BT3" s="23" t="s">
        <v>10</v>
      </c>
    </row>
    <row r="4" spans="1:74" ht="36.950000000000003" customHeight="1">
      <c r="B4" s="27"/>
      <c r="C4" s="28"/>
      <c r="D4" s="29" t="s">
        <v>11</v>
      </c>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30"/>
      <c r="AS4" s="31" t="s">
        <v>12</v>
      </c>
      <c r="BE4" s="32" t="s">
        <v>13</v>
      </c>
      <c r="BS4" s="23" t="s">
        <v>14</v>
      </c>
    </row>
    <row r="5" spans="1:74" ht="14.45" customHeight="1">
      <c r="B5" s="27"/>
      <c r="C5" s="28"/>
      <c r="D5" s="33" t="s">
        <v>15</v>
      </c>
      <c r="E5" s="28"/>
      <c r="F5" s="28"/>
      <c r="G5" s="28"/>
      <c r="H5" s="28"/>
      <c r="I5" s="28"/>
      <c r="J5" s="28"/>
      <c r="K5" s="344" t="s">
        <v>16</v>
      </c>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28"/>
      <c r="AQ5" s="30"/>
      <c r="BE5" s="342" t="s">
        <v>17</v>
      </c>
      <c r="BS5" s="23" t="s">
        <v>8</v>
      </c>
    </row>
    <row r="6" spans="1:74" ht="36.950000000000003" customHeight="1">
      <c r="B6" s="27"/>
      <c r="C6" s="28"/>
      <c r="D6" s="35" t="s">
        <v>18</v>
      </c>
      <c r="E6" s="28"/>
      <c r="F6" s="28"/>
      <c r="G6" s="28"/>
      <c r="H6" s="28"/>
      <c r="I6" s="28"/>
      <c r="J6" s="28"/>
      <c r="K6" s="346" t="s">
        <v>19</v>
      </c>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28"/>
      <c r="AQ6" s="30"/>
      <c r="BE6" s="343"/>
      <c r="BS6" s="23" t="s">
        <v>8</v>
      </c>
    </row>
    <row r="7" spans="1:74" ht="14.45" customHeight="1">
      <c r="B7" s="27"/>
      <c r="C7" s="28"/>
      <c r="D7" s="36" t="s">
        <v>20</v>
      </c>
      <c r="E7" s="28"/>
      <c r="F7" s="28"/>
      <c r="G7" s="28"/>
      <c r="H7" s="28"/>
      <c r="I7" s="28"/>
      <c r="J7" s="28"/>
      <c r="K7" s="34" t="s">
        <v>21</v>
      </c>
      <c r="L7" s="28"/>
      <c r="M7" s="28"/>
      <c r="N7" s="28"/>
      <c r="O7" s="28"/>
      <c r="P7" s="28"/>
      <c r="Q7" s="28"/>
      <c r="R7" s="28"/>
      <c r="S7" s="28"/>
      <c r="T7" s="28"/>
      <c r="U7" s="28"/>
      <c r="V7" s="28"/>
      <c r="W7" s="28"/>
      <c r="X7" s="28"/>
      <c r="Y7" s="28"/>
      <c r="Z7" s="28"/>
      <c r="AA7" s="28"/>
      <c r="AB7" s="28"/>
      <c r="AC7" s="28"/>
      <c r="AD7" s="28"/>
      <c r="AE7" s="28"/>
      <c r="AF7" s="28"/>
      <c r="AG7" s="28"/>
      <c r="AH7" s="28"/>
      <c r="AI7" s="28"/>
      <c r="AJ7" s="28"/>
      <c r="AK7" s="36" t="s">
        <v>22</v>
      </c>
      <c r="AL7" s="28"/>
      <c r="AM7" s="28"/>
      <c r="AN7" s="34" t="s">
        <v>21</v>
      </c>
      <c r="AO7" s="28"/>
      <c r="AP7" s="28"/>
      <c r="AQ7" s="30"/>
      <c r="BE7" s="343"/>
      <c r="BS7" s="23" t="s">
        <v>8</v>
      </c>
    </row>
    <row r="8" spans="1:74" ht="14.45" customHeight="1">
      <c r="B8" s="27"/>
      <c r="C8" s="28"/>
      <c r="D8" s="36" t="s">
        <v>23</v>
      </c>
      <c r="E8" s="28"/>
      <c r="F8" s="28"/>
      <c r="G8" s="28"/>
      <c r="H8" s="28"/>
      <c r="I8" s="28"/>
      <c r="J8" s="28"/>
      <c r="K8" s="34" t="s">
        <v>24</v>
      </c>
      <c r="L8" s="28"/>
      <c r="M8" s="28"/>
      <c r="N8" s="28"/>
      <c r="O8" s="28"/>
      <c r="P8" s="28"/>
      <c r="Q8" s="28"/>
      <c r="R8" s="28"/>
      <c r="S8" s="28"/>
      <c r="T8" s="28"/>
      <c r="U8" s="28"/>
      <c r="V8" s="28"/>
      <c r="W8" s="28"/>
      <c r="X8" s="28"/>
      <c r="Y8" s="28"/>
      <c r="Z8" s="28"/>
      <c r="AA8" s="28"/>
      <c r="AB8" s="28"/>
      <c r="AC8" s="28"/>
      <c r="AD8" s="28"/>
      <c r="AE8" s="28"/>
      <c r="AF8" s="28"/>
      <c r="AG8" s="28"/>
      <c r="AH8" s="28"/>
      <c r="AI8" s="28"/>
      <c r="AJ8" s="28"/>
      <c r="AK8" s="36" t="s">
        <v>25</v>
      </c>
      <c r="AL8" s="28"/>
      <c r="AM8" s="28"/>
      <c r="AN8" s="37" t="s">
        <v>26</v>
      </c>
      <c r="AO8" s="28"/>
      <c r="AP8" s="28"/>
      <c r="AQ8" s="30"/>
      <c r="BE8" s="343"/>
      <c r="BS8" s="23" t="s">
        <v>8</v>
      </c>
    </row>
    <row r="9" spans="1:74" ht="14.45" customHeight="1">
      <c r="B9" s="27"/>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30"/>
      <c r="BE9" s="343"/>
      <c r="BS9" s="23" t="s">
        <v>8</v>
      </c>
    </row>
    <row r="10" spans="1:74" ht="14.45" customHeight="1">
      <c r="B10" s="27"/>
      <c r="C10" s="28"/>
      <c r="D10" s="36" t="s">
        <v>27</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36" t="s">
        <v>28</v>
      </c>
      <c r="AL10" s="28"/>
      <c r="AM10" s="28"/>
      <c r="AN10" s="34" t="s">
        <v>21</v>
      </c>
      <c r="AO10" s="28"/>
      <c r="AP10" s="28"/>
      <c r="AQ10" s="30"/>
      <c r="BE10" s="343"/>
      <c r="BS10" s="23" t="s">
        <v>8</v>
      </c>
    </row>
    <row r="11" spans="1:74" ht="18.399999999999999" customHeight="1">
      <c r="B11" s="27"/>
      <c r="C11" s="28"/>
      <c r="D11" s="28"/>
      <c r="E11" s="34" t="s">
        <v>24</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36" t="s">
        <v>29</v>
      </c>
      <c r="AL11" s="28"/>
      <c r="AM11" s="28"/>
      <c r="AN11" s="34" t="s">
        <v>21</v>
      </c>
      <c r="AO11" s="28"/>
      <c r="AP11" s="28"/>
      <c r="AQ11" s="30"/>
      <c r="BE11" s="343"/>
      <c r="BS11" s="23" t="s">
        <v>8</v>
      </c>
    </row>
    <row r="12" spans="1:74" ht="6.95" customHeight="1">
      <c r="B12" s="2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30"/>
      <c r="BE12" s="343"/>
      <c r="BS12" s="23" t="s">
        <v>8</v>
      </c>
    </row>
    <row r="13" spans="1:74" ht="14.45" customHeight="1">
      <c r="B13" s="27"/>
      <c r="C13" s="28"/>
      <c r="D13" s="36" t="s">
        <v>30</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6" t="s">
        <v>28</v>
      </c>
      <c r="AL13" s="28"/>
      <c r="AM13" s="28"/>
      <c r="AN13" s="38" t="s">
        <v>31</v>
      </c>
      <c r="AO13" s="28"/>
      <c r="AP13" s="28"/>
      <c r="AQ13" s="30"/>
      <c r="BE13" s="343"/>
      <c r="BS13" s="23" t="s">
        <v>8</v>
      </c>
    </row>
    <row r="14" spans="1:74">
      <c r="B14" s="27"/>
      <c r="C14" s="28"/>
      <c r="D14" s="28"/>
      <c r="E14" s="347" t="s">
        <v>31</v>
      </c>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6" t="s">
        <v>29</v>
      </c>
      <c r="AL14" s="28"/>
      <c r="AM14" s="28"/>
      <c r="AN14" s="38" t="s">
        <v>31</v>
      </c>
      <c r="AO14" s="28"/>
      <c r="AP14" s="28"/>
      <c r="AQ14" s="30"/>
      <c r="BE14" s="343"/>
      <c r="BS14" s="23" t="s">
        <v>8</v>
      </c>
    </row>
    <row r="15" spans="1:74" ht="6.95" customHeight="1">
      <c r="B15" s="27"/>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30"/>
      <c r="BE15" s="343"/>
      <c r="BS15" s="23" t="s">
        <v>6</v>
      </c>
    </row>
    <row r="16" spans="1:74" ht="14.45" customHeight="1">
      <c r="B16" s="27"/>
      <c r="C16" s="28"/>
      <c r="D16" s="36" t="s">
        <v>32</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36" t="s">
        <v>28</v>
      </c>
      <c r="AL16" s="28"/>
      <c r="AM16" s="28"/>
      <c r="AN16" s="34" t="s">
        <v>21</v>
      </c>
      <c r="AO16" s="28"/>
      <c r="AP16" s="28"/>
      <c r="AQ16" s="30"/>
      <c r="BE16" s="343"/>
      <c r="BS16" s="23" t="s">
        <v>6</v>
      </c>
    </row>
    <row r="17" spans="2:71" ht="18.399999999999999" customHeight="1">
      <c r="B17" s="27"/>
      <c r="C17" s="28"/>
      <c r="D17" s="28"/>
      <c r="E17" s="34" t="s">
        <v>24</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6" t="s">
        <v>29</v>
      </c>
      <c r="AL17" s="28"/>
      <c r="AM17" s="28"/>
      <c r="AN17" s="34" t="s">
        <v>21</v>
      </c>
      <c r="AO17" s="28"/>
      <c r="AP17" s="28"/>
      <c r="AQ17" s="30"/>
      <c r="BE17" s="343"/>
      <c r="BS17" s="23" t="s">
        <v>33</v>
      </c>
    </row>
    <row r="18" spans="2:71" ht="6.95" customHeight="1">
      <c r="B18" s="27"/>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30"/>
      <c r="BE18" s="343"/>
      <c r="BS18" s="23" t="s">
        <v>8</v>
      </c>
    </row>
    <row r="19" spans="2:71" ht="14.45" customHeight="1">
      <c r="B19" s="27"/>
      <c r="C19" s="28"/>
      <c r="D19" s="36" t="s">
        <v>34</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30"/>
      <c r="BE19" s="343"/>
      <c r="BS19" s="23" t="s">
        <v>8</v>
      </c>
    </row>
    <row r="20" spans="2:71" ht="22.5" customHeight="1">
      <c r="B20" s="27"/>
      <c r="C20" s="28"/>
      <c r="D20" s="28"/>
      <c r="E20" s="349" t="s">
        <v>21</v>
      </c>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28"/>
      <c r="AP20" s="28"/>
      <c r="AQ20" s="30"/>
      <c r="BE20" s="343"/>
      <c r="BS20" s="23" t="s">
        <v>6</v>
      </c>
    </row>
    <row r="21" spans="2:71" ht="6.95" customHeight="1">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30"/>
      <c r="BE21" s="343"/>
    </row>
    <row r="22" spans="2:71" ht="6.95" customHeight="1">
      <c r="B22" s="27"/>
      <c r="C22" s="2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28"/>
      <c r="AQ22" s="30"/>
      <c r="BE22" s="343"/>
    </row>
    <row r="23" spans="2:71" s="1" customFormat="1" ht="25.9" customHeight="1">
      <c r="B23" s="40"/>
      <c r="C23" s="41"/>
      <c r="D23" s="42" t="s">
        <v>35</v>
      </c>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350">
        <f>ROUND(AG51,2)</f>
        <v>0</v>
      </c>
      <c r="AL23" s="351"/>
      <c r="AM23" s="351"/>
      <c r="AN23" s="351"/>
      <c r="AO23" s="351"/>
      <c r="AP23" s="41"/>
      <c r="AQ23" s="44"/>
      <c r="BE23" s="343"/>
    </row>
    <row r="24" spans="2:71" s="1" customFormat="1" ht="6.95"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4"/>
      <c r="BE24" s="343"/>
    </row>
    <row r="25" spans="2:71" s="1" customFormat="1" ht="13.5">
      <c r="B25" s="40"/>
      <c r="C25" s="41"/>
      <c r="D25" s="41"/>
      <c r="E25" s="41"/>
      <c r="F25" s="41"/>
      <c r="G25" s="41"/>
      <c r="H25" s="41"/>
      <c r="I25" s="41"/>
      <c r="J25" s="41"/>
      <c r="K25" s="41"/>
      <c r="L25" s="352" t="s">
        <v>36</v>
      </c>
      <c r="M25" s="352"/>
      <c r="N25" s="352"/>
      <c r="O25" s="352"/>
      <c r="P25" s="41"/>
      <c r="Q25" s="41"/>
      <c r="R25" s="41"/>
      <c r="S25" s="41"/>
      <c r="T25" s="41"/>
      <c r="U25" s="41"/>
      <c r="V25" s="41"/>
      <c r="W25" s="352" t="s">
        <v>37</v>
      </c>
      <c r="X25" s="352"/>
      <c r="Y25" s="352"/>
      <c r="Z25" s="352"/>
      <c r="AA25" s="352"/>
      <c r="AB25" s="352"/>
      <c r="AC25" s="352"/>
      <c r="AD25" s="352"/>
      <c r="AE25" s="352"/>
      <c r="AF25" s="41"/>
      <c r="AG25" s="41"/>
      <c r="AH25" s="41"/>
      <c r="AI25" s="41"/>
      <c r="AJ25" s="41"/>
      <c r="AK25" s="352" t="s">
        <v>38</v>
      </c>
      <c r="AL25" s="352"/>
      <c r="AM25" s="352"/>
      <c r="AN25" s="352"/>
      <c r="AO25" s="352"/>
      <c r="AP25" s="41"/>
      <c r="AQ25" s="44"/>
      <c r="BE25" s="343"/>
    </row>
    <row r="26" spans="2:71" s="2" customFormat="1" ht="14.45" customHeight="1">
      <c r="B26" s="46"/>
      <c r="C26" s="47"/>
      <c r="D26" s="48" t="s">
        <v>39</v>
      </c>
      <c r="E26" s="47"/>
      <c r="F26" s="48" t="s">
        <v>40</v>
      </c>
      <c r="G26" s="47"/>
      <c r="H26" s="47"/>
      <c r="I26" s="47"/>
      <c r="J26" s="47"/>
      <c r="K26" s="47"/>
      <c r="L26" s="353">
        <v>0.21</v>
      </c>
      <c r="M26" s="354"/>
      <c r="N26" s="354"/>
      <c r="O26" s="354"/>
      <c r="P26" s="47"/>
      <c r="Q26" s="47"/>
      <c r="R26" s="47"/>
      <c r="S26" s="47"/>
      <c r="T26" s="47"/>
      <c r="U26" s="47"/>
      <c r="V26" s="47"/>
      <c r="W26" s="355">
        <f>ROUND(AZ51,2)</f>
        <v>0</v>
      </c>
      <c r="X26" s="354"/>
      <c r="Y26" s="354"/>
      <c r="Z26" s="354"/>
      <c r="AA26" s="354"/>
      <c r="AB26" s="354"/>
      <c r="AC26" s="354"/>
      <c r="AD26" s="354"/>
      <c r="AE26" s="354"/>
      <c r="AF26" s="47"/>
      <c r="AG26" s="47"/>
      <c r="AH26" s="47"/>
      <c r="AI26" s="47"/>
      <c r="AJ26" s="47"/>
      <c r="AK26" s="355">
        <f>ROUND(AV51,2)</f>
        <v>0</v>
      </c>
      <c r="AL26" s="354"/>
      <c r="AM26" s="354"/>
      <c r="AN26" s="354"/>
      <c r="AO26" s="354"/>
      <c r="AP26" s="47"/>
      <c r="AQ26" s="49"/>
      <c r="BE26" s="343"/>
    </row>
    <row r="27" spans="2:71" s="2" customFormat="1" ht="14.45" customHeight="1">
      <c r="B27" s="46"/>
      <c r="C27" s="47"/>
      <c r="D27" s="47"/>
      <c r="E27" s="47"/>
      <c r="F27" s="48" t="s">
        <v>41</v>
      </c>
      <c r="G27" s="47"/>
      <c r="H27" s="47"/>
      <c r="I27" s="47"/>
      <c r="J27" s="47"/>
      <c r="K27" s="47"/>
      <c r="L27" s="353">
        <v>0.15</v>
      </c>
      <c r="M27" s="354"/>
      <c r="N27" s="354"/>
      <c r="O27" s="354"/>
      <c r="P27" s="47"/>
      <c r="Q27" s="47"/>
      <c r="R27" s="47"/>
      <c r="S27" s="47"/>
      <c r="T27" s="47"/>
      <c r="U27" s="47"/>
      <c r="V27" s="47"/>
      <c r="W27" s="355">
        <f>ROUND(BA51,2)</f>
        <v>0</v>
      </c>
      <c r="X27" s="354"/>
      <c r="Y27" s="354"/>
      <c r="Z27" s="354"/>
      <c r="AA27" s="354"/>
      <c r="AB27" s="354"/>
      <c r="AC27" s="354"/>
      <c r="AD27" s="354"/>
      <c r="AE27" s="354"/>
      <c r="AF27" s="47"/>
      <c r="AG27" s="47"/>
      <c r="AH27" s="47"/>
      <c r="AI27" s="47"/>
      <c r="AJ27" s="47"/>
      <c r="AK27" s="355">
        <f>ROUND(AW51,2)</f>
        <v>0</v>
      </c>
      <c r="AL27" s="354"/>
      <c r="AM27" s="354"/>
      <c r="AN27" s="354"/>
      <c r="AO27" s="354"/>
      <c r="AP27" s="47"/>
      <c r="AQ27" s="49"/>
      <c r="BE27" s="343"/>
    </row>
    <row r="28" spans="2:71" s="2" customFormat="1" ht="14.45" hidden="1" customHeight="1">
      <c r="B28" s="46"/>
      <c r="C28" s="47"/>
      <c r="D28" s="47"/>
      <c r="E28" s="47"/>
      <c r="F28" s="48" t="s">
        <v>42</v>
      </c>
      <c r="G28" s="47"/>
      <c r="H28" s="47"/>
      <c r="I28" s="47"/>
      <c r="J28" s="47"/>
      <c r="K28" s="47"/>
      <c r="L28" s="353">
        <v>0.21</v>
      </c>
      <c r="M28" s="354"/>
      <c r="N28" s="354"/>
      <c r="O28" s="354"/>
      <c r="P28" s="47"/>
      <c r="Q28" s="47"/>
      <c r="R28" s="47"/>
      <c r="S28" s="47"/>
      <c r="T28" s="47"/>
      <c r="U28" s="47"/>
      <c r="V28" s="47"/>
      <c r="W28" s="355">
        <f>ROUND(BB51,2)</f>
        <v>0</v>
      </c>
      <c r="X28" s="354"/>
      <c r="Y28" s="354"/>
      <c r="Z28" s="354"/>
      <c r="AA28" s="354"/>
      <c r="AB28" s="354"/>
      <c r="AC28" s="354"/>
      <c r="AD28" s="354"/>
      <c r="AE28" s="354"/>
      <c r="AF28" s="47"/>
      <c r="AG28" s="47"/>
      <c r="AH28" s="47"/>
      <c r="AI28" s="47"/>
      <c r="AJ28" s="47"/>
      <c r="AK28" s="355">
        <v>0</v>
      </c>
      <c r="AL28" s="354"/>
      <c r="AM28" s="354"/>
      <c r="AN28" s="354"/>
      <c r="AO28" s="354"/>
      <c r="AP28" s="47"/>
      <c r="AQ28" s="49"/>
      <c r="BE28" s="343"/>
    </row>
    <row r="29" spans="2:71" s="2" customFormat="1" ht="14.45" hidden="1" customHeight="1">
      <c r="B29" s="46"/>
      <c r="C29" s="47"/>
      <c r="D29" s="47"/>
      <c r="E29" s="47"/>
      <c r="F29" s="48" t="s">
        <v>43</v>
      </c>
      <c r="G29" s="47"/>
      <c r="H29" s="47"/>
      <c r="I29" s="47"/>
      <c r="J29" s="47"/>
      <c r="K29" s="47"/>
      <c r="L29" s="353">
        <v>0.15</v>
      </c>
      <c r="M29" s="354"/>
      <c r="N29" s="354"/>
      <c r="O29" s="354"/>
      <c r="P29" s="47"/>
      <c r="Q29" s="47"/>
      <c r="R29" s="47"/>
      <c r="S29" s="47"/>
      <c r="T29" s="47"/>
      <c r="U29" s="47"/>
      <c r="V29" s="47"/>
      <c r="W29" s="355">
        <f>ROUND(BC51,2)</f>
        <v>0</v>
      </c>
      <c r="X29" s="354"/>
      <c r="Y29" s="354"/>
      <c r="Z29" s="354"/>
      <c r="AA29" s="354"/>
      <c r="AB29" s="354"/>
      <c r="AC29" s="354"/>
      <c r="AD29" s="354"/>
      <c r="AE29" s="354"/>
      <c r="AF29" s="47"/>
      <c r="AG29" s="47"/>
      <c r="AH29" s="47"/>
      <c r="AI29" s="47"/>
      <c r="AJ29" s="47"/>
      <c r="AK29" s="355">
        <v>0</v>
      </c>
      <c r="AL29" s="354"/>
      <c r="AM29" s="354"/>
      <c r="AN29" s="354"/>
      <c r="AO29" s="354"/>
      <c r="AP29" s="47"/>
      <c r="AQ29" s="49"/>
      <c r="BE29" s="343"/>
    </row>
    <row r="30" spans="2:71" s="2" customFormat="1" ht="14.45" hidden="1" customHeight="1">
      <c r="B30" s="46"/>
      <c r="C30" s="47"/>
      <c r="D30" s="47"/>
      <c r="E30" s="47"/>
      <c r="F30" s="48" t="s">
        <v>44</v>
      </c>
      <c r="G30" s="47"/>
      <c r="H30" s="47"/>
      <c r="I30" s="47"/>
      <c r="J30" s="47"/>
      <c r="K30" s="47"/>
      <c r="L30" s="353">
        <v>0</v>
      </c>
      <c r="M30" s="354"/>
      <c r="N30" s="354"/>
      <c r="O30" s="354"/>
      <c r="P30" s="47"/>
      <c r="Q30" s="47"/>
      <c r="R30" s="47"/>
      <c r="S30" s="47"/>
      <c r="T30" s="47"/>
      <c r="U30" s="47"/>
      <c r="V30" s="47"/>
      <c r="W30" s="355">
        <f>ROUND(BD51,2)</f>
        <v>0</v>
      </c>
      <c r="X30" s="354"/>
      <c r="Y30" s="354"/>
      <c r="Z30" s="354"/>
      <c r="AA30" s="354"/>
      <c r="AB30" s="354"/>
      <c r="AC30" s="354"/>
      <c r="AD30" s="354"/>
      <c r="AE30" s="354"/>
      <c r="AF30" s="47"/>
      <c r="AG30" s="47"/>
      <c r="AH30" s="47"/>
      <c r="AI30" s="47"/>
      <c r="AJ30" s="47"/>
      <c r="AK30" s="355">
        <v>0</v>
      </c>
      <c r="AL30" s="354"/>
      <c r="AM30" s="354"/>
      <c r="AN30" s="354"/>
      <c r="AO30" s="354"/>
      <c r="AP30" s="47"/>
      <c r="AQ30" s="49"/>
      <c r="BE30" s="343"/>
    </row>
    <row r="31" spans="2:71" s="1" customFormat="1" ht="6.95" customHeight="1">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4"/>
      <c r="BE31" s="343"/>
    </row>
    <row r="32" spans="2:71" s="1" customFormat="1" ht="25.9" customHeight="1">
      <c r="B32" s="40"/>
      <c r="C32" s="50"/>
      <c r="D32" s="51" t="s">
        <v>45</v>
      </c>
      <c r="E32" s="52"/>
      <c r="F32" s="52"/>
      <c r="G32" s="52"/>
      <c r="H32" s="52"/>
      <c r="I32" s="52"/>
      <c r="J32" s="52"/>
      <c r="K32" s="52"/>
      <c r="L32" s="52"/>
      <c r="M32" s="52"/>
      <c r="N32" s="52"/>
      <c r="O32" s="52"/>
      <c r="P32" s="52"/>
      <c r="Q32" s="52"/>
      <c r="R32" s="52"/>
      <c r="S32" s="52"/>
      <c r="T32" s="53" t="s">
        <v>46</v>
      </c>
      <c r="U32" s="52"/>
      <c r="V32" s="52"/>
      <c r="W32" s="52"/>
      <c r="X32" s="356" t="s">
        <v>47</v>
      </c>
      <c r="Y32" s="357"/>
      <c r="Z32" s="357"/>
      <c r="AA32" s="357"/>
      <c r="AB32" s="357"/>
      <c r="AC32" s="52"/>
      <c r="AD32" s="52"/>
      <c r="AE32" s="52"/>
      <c r="AF32" s="52"/>
      <c r="AG32" s="52"/>
      <c r="AH32" s="52"/>
      <c r="AI32" s="52"/>
      <c r="AJ32" s="52"/>
      <c r="AK32" s="358">
        <f>SUM(AK23:AK30)</f>
        <v>0</v>
      </c>
      <c r="AL32" s="357"/>
      <c r="AM32" s="357"/>
      <c r="AN32" s="357"/>
      <c r="AO32" s="359"/>
      <c r="AP32" s="50"/>
      <c r="AQ32" s="54"/>
      <c r="BE32" s="343"/>
    </row>
    <row r="33" spans="2:56" s="1" customFormat="1" ht="6.95" customHeight="1">
      <c r="B33" s="40"/>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4"/>
    </row>
    <row r="34" spans="2:56" s="1" customFormat="1" ht="6.95" customHeight="1">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7"/>
    </row>
    <row r="38" spans="2:56" s="1" customFormat="1" ht="6.95" customHeight="1">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2:56" s="1" customFormat="1" ht="36.950000000000003" customHeight="1">
      <c r="B39" s="40"/>
      <c r="C39" s="61" t="s">
        <v>48</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0"/>
    </row>
    <row r="40" spans="2:56" s="1" customFormat="1" ht="6.95" customHeight="1">
      <c r="B40" s="40"/>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0"/>
    </row>
    <row r="41" spans="2:56" s="3" customFormat="1" ht="14.45" customHeight="1">
      <c r="B41" s="63"/>
      <c r="C41" s="64" t="s">
        <v>15</v>
      </c>
      <c r="D41" s="65"/>
      <c r="E41" s="65"/>
      <c r="F41" s="65"/>
      <c r="G41" s="65"/>
      <c r="H41" s="65"/>
      <c r="I41" s="65"/>
      <c r="J41" s="65"/>
      <c r="K41" s="65"/>
      <c r="L41" s="65" t="str">
        <f>K5</f>
        <v>151</v>
      </c>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row>
    <row r="42" spans="2:56" s="4" customFormat="1" ht="36.950000000000003" customHeight="1">
      <c r="B42" s="67"/>
      <c r="C42" s="68" t="s">
        <v>18</v>
      </c>
      <c r="D42" s="69"/>
      <c r="E42" s="69"/>
      <c r="F42" s="69"/>
      <c r="G42" s="69"/>
      <c r="H42" s="69"/>
      <c r="I42" s="69"/>
      <c r="J42" s="69"/>
      <c r="K42" s="69"/>
      <c r="L42" s="360" t="str">
        <f>K6</f>
        <v>Bernartice-bezbariérové chodníky Bechyňská ul.</v>
      </c>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c r="AN42" s="361"/>
      <c r="AO42" s="361"/>
      <c r="AP42" s="69"/>
      <c r="AQ42" s="69"/>
      <c r="AR42" s="70"/>
    </row>
    <row r="43" spans="2:56" s="1" customFormat="1" ht="6.95" customHeight="1">
      <c r="B43" s="40"/>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0"/>
    </row>
    <row r="44" spans="2:56" s="1" customFormat="1">
      <c r="B44" s="40"/>
      <c r="C44" s="64" t="s">
        <v>23</v>
      </c>
      <c r="D44" s="62"/>
      <c r="E44" s="62"/>
      <c r="F44" s="62"/>
      <c r="G44" s="62"/>
      <c r="H44" s="62"/>
      <c r="I44" s="62"/>
      <c r="J44" s="62"/>
      <c r="K44" s="62"/>
      <c r="L44" s="71" t="str">
        <f>IF(K8="","",K8)</f>
        <v xml:space="preserve"> </v>
      </c>
      <c r="M44" s="62"/>
      <c r="N44" s="62"/>
      <c r="O44" s="62"/>
      <c r="P44" s="62"/>
      <c r="Q44" s="62"/>
      <c r="R44" s="62"/>
      <c r="S44" s="62"/>
      <c r="T44" s="62"/>
      <c r="U44" s="62"/>
      <c r="V44" s="62"/>
      <c r="W44" s="62"/>
      <c r="X44" s="62"/>
      <c r="Y44" s="62"/>
      <c r="Z44" s="62"/>
      <c r="AA44" s="62"/>
      <c r="AB44" s="62"/>
      <c r="AC44" s="62"/>
      <c r="AD44" s="62"/>
      <c r="AE44" s="62"/>
      <c r="AF44" s="62"/>
      <c r="AG44" s="62"/>
      <c r="AH44" s="62"/>
      <c r="AI44" s="64" t="s">
        <v>25</v>
      </c>
      <c r="AJ44" s="62"/>
      <c r="AK44" s="62"/>
      <c r="AL44" s="62"/>
      <c r="AM44" s="362" t="str">
        <f>IF(AN8= "","",AN8)</f>
        <v>19. 10. 2017</v>
      </c>
      <c r="AN44" s="362"/>
      <c r="AO44" s="62"/>
      <c r="AP44" s="62"/>
      <c r="AQ44" s="62"/>
      <c r="AR44" s="60"/>
    </row>
    <row r="45" spans="2:56" s="1" customFormat="1" ht="6.95" customHeight="1">
      <c r="B45" s="40"/>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0"/>
    </row>
    <row r="46" spans="2:56" s="1" customFormat="1">
      <c r="B46" s="40"/>
      <c r="C46" s="64" t="s">
        <v>27</v>
      </c>
      <c r="D46" s="62"/>
      <c r="E46" s="62"/>
      <c r="F46" s="62"/>
      <c r="G46" s="62"/>
      <c r="H46" s="62"/>
      <c r="I46" s="62"/>
      <c r="J46" s="62"/>
      <c r="K46" s="62"/>
      <c r="L46" s="65" t="str">
        <f>IF(E11= "","",E11)</f>
        <v xml:space="preserve"> </v>
      </c>
      <c r="M46" s="62"/>
      <c r="N46" s="62"/>
      <c r="O46" s="62"/>
      <c r="P46" s="62"/>
      <c r="Q46" s="62"/>
      <c r="R46" s="62"/>
      <c r="S46" s="62"/>
      <c r="T46" s="62"/>
      <c r="U46" s="62"/>
      <c r="V46" s="62"/>
      <c r="W46" s="62"/>
      <c r="X46" s="62"/>
      <c r="Y46" s="62"/>
      <c r="Z46" s="62"/>
      <c r="AA46" s="62"/>
      <c r="AB46" s="62"/>
      <c r="AC46" s="62"/>
      <c r="AD46" s="62"/>
      <c r="AE46" s="62"/>
      <c r="AF46" s="62"/>
      <c r="AG46" s="62"/>
      <c r="AH46" s="62"/>
      <c r="AI46" s="64" t="s">
        <v>32</v>
      </c>
      <c r="AJ46" s="62"/>
      <c r="AK46" s="62"/>
      <c r="AL46" s="62"/>
      <c r="AM46" s="363" t="str">
        <f>IF(E17="","",E17)</f>
        <v xml:space="preserve"> </v>
      </c>
      <c r="AN46" s="363"/>
      <c r="AO46" s="363"/>
      <c r="AP46" s="363"/>
      <c r="AQ46" s="62"/>
      <c r="AR46" s="60"/>
      <c r="AS46" s="364" t="s">
        <v>49</v>
      </c>
      <c r="AT46" s="365"/>
      <c r="AU46" s="73"/>
      <c r="AV46" s="73"/>
      <c r="AW46" s="73"/>
      <c r="AX46" s="73"/>
      <c r="AY46" s="73"/>
      <c r="AZ46" s="73"/>
      <c r="BA46" s="73"/>
      <c r="BB46" s="73"/>
      <c r="BC46" s="73"/>
      <c r="BD46" s="74"/>
    </row>
    <row r="47" spans="2:56" s="1" customFormat="1">
      <c r="B47" s="40"/>
      <c r="C47" s="64" t="s">
        <v>30</v>
      </c>
      <c r="D47" s="62"/>
      <c r="E47" s="62"/>
      <c r="F47" s="62"/>
      <c r="G47" s="62"/>
      <c r="H47" s="62"/>
      <c r="I47" s="62"/>
      <c r="J47" s="62"/>
      <c r="K47" s="62"/>
      <c r="L47" s="65" t="str">
        <f>IF(E14= "Vyplň údaj","",E14)</f>
        <v/>
      </c>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0"/>
      <c r="AS47" s="366"/>
      <c r="AT47" s="367"/>
      <c r="AU47" s="75"/>
      <c r="AV47" s="75"/>
      <c r="AW47" s="75"/>
      <c r="AX47" s="75"/>
      <c r="AY47" s="75"/>
      <c r="AZ47" s="75"/>
      <c r="BA47" s="75"/>
      <c r="BB47" s="75"/>
      <c r="BC47" s="75"/>
      <c r="BD47" s="76"/>
    </row>
    <row r="48" spans="2:56" s="1" customFormat="1" ht="10.9" customHeight="1">
      <c r="B48" s="40"/>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0"/>
      <c r="AS48" s="368"/>
      <c r="AT48" s="369"/>
      <c r="AU48" s="41"/>
      <c r="AV48" s="41"/>
      <c r="AW48" s="41"/>
      <c r="AX48" s="41"/>
      <c r="AY48" s="41"/>
      <c r="AZ48" s="41"/>
      <c r="BA48" s="41"/>
      <c r="BB48" s="41"/>
      <c r="BC48" s="41"/>
      <c r="BD48" s="77"/>
    </row>
    <row r="49" spans="1:91" s="1" customFormat="1" ht="29.25" customHeight="1">
      <c r="B49" s="40"/>
      <c r="C49" s="370" t="s">
        <v>50</v>
      </c>
      <c r="D49" s="371"/>
      <c r="E49" s="371"/>
      <c r="F49" s="371"/>
      <c r="G49" s="371"/>
      <c r="H49" s="78"/>
      <c r="I49" s="372" t="s">
        <v>51</v>
      </c>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3" t="s">
        <v>52</v>
      </c>
      <c r="AH49" s="371"/>
      <c r="AI49" s="371"/>
      <c r="AJ49" s="371"/>
      <c r="AK49" s="371"/>
      <c r="AL49" s="371"/>
      <c r="AM49" s="371"/>
      <c r="AN49" s="372" t="s">
        <v>53</v>
      </c>
      <c r="AO49" s="371"/>
      <c r="AP49" s="371"/>
      <c r="AQ49" s="79" t="s">
        <v>54</v>
      </c>
      <c r="AR49" s="60"/>
      <c r="AS49" s="80" t="s">
        <v>55</v>
      </c>
      <c r="AT49" s="81" t="s">
        <v>56</v>
      </c>
      <c r="AU49" s="81" t="s">
        <v>57</v>
      </c>
      <c r="AV49" s="81" t="s">
        <v>58</v>
      </c>
      <c r="AW49" s="81" t="s">
        <v>59</v>
      </c>
      <c r="AX49" s="81" t="s">
        <v>60</v>
      </c>
      <c r="AY49" s="81" t="s">
        <v>61</v>
      </c>
      <c r="AZ49" s="81" t="s">
        <v>62</v>
      </c>
      <c r="BA49" s="81" t="s">
        <v>63</v>
      </c>
      <c r="BB49" s="81" t="s">
        <v>64</v>
      </c>
      <c r="BC49" s="81" t="s">
        <v>65</v>
      </c>
      <c r="BD49" s="82" t="s">
        <v>66</v>
      </c>
    </row>
    <row r="50" spans="1:91" s="1" customFormat="1" ht="10.9" customHeight="1">
      <c r="B50" s="40"/>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0"/>
      <c r="AS50" s="83"/>
      <c r="AT50" s="84"/>
      <c r="AU50" s="84"/>
      <c r="AV50" s="84"/>
      <c r="AW50" s="84"/>
      <c r="AX50" s="84"/>
      <c r="AY50" s="84"/>
      <c r="AZ50" s="84"/>
      <c r="BA50" s="84"/>
      <c r="BB50" s="84"/>
      <c r="BC50" s="84"/>
      <c r="BD50" s="85"/>
    </row>
    <row r="51" spans="1:91" s="4" customFormat="1" ht="32.450000000000003" customHeight="1">
      <c r="B51" s="67"/>
      <c r="C51" s="86" t="s">
        <v>67</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377">
        <f>ROUND(SUM(AG52:AG53),2)</f>
        <v>0</v>
      </c>
      <c r="AH51" s="377"/>
      <c r="AI51" s="377"/>
      <c r="AJ51" s="377"/>
      <c r="AK51" s="377"/>
      <c r="AL51" s="377"/>
      <c r="AM51" s="377"/>
      <c r="AN51" s="378">
        <f>SUM(AG51,AT51)</f>
        <v>0</v>
      </c>
      <c r="AO51" s="378"/>
      <c r="AP51" s="378"/>
      <c r="AQ51" s="88" t="s">
        <v>21</v>
      </c>
      <c r="AR51" s="70"/>
      <c r="AS51" s="89">
        <f>ROUND(SUM(AS52:AS53),2)</f>
        <v>0</v>
      </c>
      <c r="AT51" s="90">
        <f>ROUND(SUM(AV51:AW51),2)</f>
        <v>0</v>
      </c>
      <c r="AU51" s="91">
        <f>ROUND(SUM(AU52:AU53),5)</f>
        <v>0</v>
      </c>
      <c r="AV51" s="90">
        <f>ROUND(AZ51*L26,2)</f>
        <v>0</v>
      </c>
      <c r="AW51" s="90">
        <f>ROUND(BA51*L27,2)</f>
        <v>0</v>
      </c>
      <c r="AX51" s="90">
        <f>ROUND(BB51*L26,2)</f>
        <v>0</v>
      </c>
      <c r="AY51" s="90">
        <f>ROUND(BC51*L27,2)</f>
        <v>0</v>
      </c>
      <c r="AZ51" s="90">
        <f>ROUND(SUM(AZ52:AZ53),2)</f>
        <v>0</v>
      </c>
      <c r="BA51" s="90">
        <f>ROUND(SUM(BA52:BA53),2)</f>
        <v>0</v>
      </c>
      <c r="BB51" s="90">
        <f>ROUND(SUM(BB52:BB53),2)</f>
        <v>0</v>
      </c>
      <c r="BC51" s="90">
        <f>ROUND(SUM(BC52:BC53),2)</f>
        <v>0</v>
      </c>
      <c r="BD51" s="92">
        <f>ROUND(SUM(BD52:BD53),2)</f>
        <v>0</v>
      </c>
      <c r="BS51" s="93" t="s">
        <v>68</v>
      </c>
      <c r="BT51" s="93" t="s">
        <v>69</v>
      </c>
      <c r="BU51" s="94" t="s">
        <v>70</v>
      </c>
      <c r="BV51" s="93" t="s">
        <v>71</v>
      </c>
      <c r="BW51" s="93" t="s">
        <v>7</v>
      </c>
      <c r="BX51" s="93" t="s">
        <v>72</v>
      </c>
      <c r="CL51" s="93" t="s">
        <v>21</v>
      </c>
    </row>
    <row r="52" spans="1:91" s="5" customFormat="1" ht="22.5" customHeight="1">
      <c r="A52" s="95" t="s">
        <v>73</v>
      </c>
      <c r="B52" s="96"/>
      <c r="C52" s="97"/>
      <c r="D52" s="376" t="s">
        <v>74</v>
      </c>
      <c r="E52" s="376"/>
      <c r="F52" s="376"/>
      <c r="G52" s="376"/>
      <c r="H52" s="376"/>
      <c r="I52" s="98"/>
      <c r="J52" s="376" t="s">
        <v>75</v>
      </c>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4">
        <f>'1 - SO 101 a 102'!J27</f>
        <v>0</v>
      </c>
      <c r="AH52" s="375"/>
      <c r="AI52" s="375"/>
      <c r="AJ52" s="375"/>
      <c r="AK52" s="375"/>
      <c r="AL52" s="375"/>
      <c r="AM52" s="375"/>
      <c r="AN52" s="374">
        <f>SUM(AG52,AT52)</f>
        <v>0</v>
      </c>
      <c r="AO52" s="375"/>
      <c r="AP52" s="375"/>
      <c r="AQ52" s="99" t="s">
        <v>76</v>
      </c>
      <c r="AR52" s="100"/>
      <c r="AS52" s="101">
        <v>0</v>
      </c>
      <c r="AT52" s="102">
        <f>ROUND(SUM(AV52:AW52),2)</f>
        <v>0</v>
      </c>
      <c r="AU52" s="103">
        <f>'1 - SO 101 a 102'!P85</f>
        <v>0</v>
      </c>
      <c r="AV52" s="102">
        <f>'1 - SO 101 a 102'!J30</f>
        <v>0</v>
      </c>
      <c r="AW52" s="102">
        <f>'1 - SO 101 a 102'!J31</f>
        <v>0</v>
      </c>
      <c r="AX52" s="102">
        <f>'1 - SO 101 a 102'!J32</f>
        <v>0</v>
      </c>
      <c r="AY52" s="102">
        <f>'1 - SO 101 a 102'!J33</f>
        <v>0</v>
      </c>
      <c r="AZ52" s="102">
        <f>'1 - SO 101 a 102'!F30</f>
        <v>0</v>
      </c>
      <c r="BA52" s="102">
        <f>'1 - SO 101 a 102'!F31</f>
        <v>0</v>
      </c>
      <c r="BB52" s="102">
        <f>'1 - SO 101 a 102'!F32</f>
        <v>0</v>
      </c>
      <c r="BC52" s="102">
        <f>'1 - SO 101 a 102'!F33</f>
        <v>0</v>
      </c>
      <c r="BD52" s="104">
        <f>'1 - SO 101 a 102'!F34</f>
        <v>0</v>
      </c>
      <c r="BT52" s="105" t="s">
        <v>74</v>
      </c>
      <c r="BV52" s="105" t="s">
        <v>71</v>
      </c>
      <c r="BW52" s="105" t="s">
        <v>77</v>
      </c>
      <c r="BX52" s="105" t="s">
        <v>7</v>
      </c>
      <c r="CL52" s="105" t="s">
        <v>21</v>
      </c>
      <c r="CM52" s="105" t="s">
        <v>78</v>
      </c>
    </row>
    <row r="53" spans="1:91" s="5" customFormat="1" ht="22.5" customHeight="1">
      <c r="A53" s="95" t="s">
        <v>73</v>
      </c>
      <c r="B53" s="96"/>
      <c r="C53" s="97"/>
      <c r="D53" s="376" t="s">
        <v>78</v>
      </c>
      <c r="E53" s="376"/>
      <c r="F53" s="376"/>
      <c r="G53" s="376"/>
      <c r="H53" s="376"/>
      <c r="I53" s="98"/>
      <c r="J53" s="376" t="s">
        <v>79</v>
      </c>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4">
        <f>'2 - Vedlejší a ostatní ná...'!J27</f>
        <v>0</v>
      </c>
      <c r="AH53" s="375"/>
      <c r="AI53" s="375"/>
      <c r="AJ53" s="375"/>
      <c r="AK53" s="375"/>
      <c r="AL53" s="375"/>
      <c r="AM53" s="375"/>
      <c r="AN53" s="374">
        <f>SUM(AG53,AT53)</f>
        <v>0</v>
      </c>
      <c r="AO53" s="375"/>
      <c r="AP53" s="375"/>
      <c r="AQ53" s="99" t="s">
        <v>80</v>
      </c>
      <c r="AR53" s="100"/>
      <c r="AS53" s="106">
        <v>0</v>
      </c>
      <c r="AT53" s="107">
        <f>ROUND(SUM(AV53:AW53),2)</f>
        <v>0</v>
      </c>
      <c r="AU53" s="108">
        <f>'2 - Vedlejší a ostatní ná...'!P82</f>
        <v>0</v>
      </c>
      <c r="AV53" s="107">
        <f>'2 - Vedlejší a ostatní ná...'!J30</f>
        <v>0</v>
      </c>
      <c r="AW53" s="107">
        <f>'2 - Vedlejší a ostatní ná...'!J31</f>
        <v>0</v>
      </c>
      <c r="AX53" s="107">
        <f>'2 - Vedlejší a ostatní ná...'!J32</f>
        <v>0</v>
      </c>
      <c r="AY53" s="107">
        <f>'2 - Vedlejší a ostatní ná...'!J33</f>
        <v>0</v>
      </c>
      <c r="AZ53" s="107">
        <f>'2 - Vedlejší a ostatní ná...'!F30</f>
        <v>0</v>
      </c>
      <c r="BA53" s="107">
        <f>'2 - Vedlejší a ostatní ná...'!F31</f>
        <v>0</v>
      </c>
      <c r="BB53" s="107">
        <f>'2 - Vedlejší a ostatní ná...'!F32</f>
        <v>0</v>
      </c>
      <c r="BC53" s="107">
        <f>'2 - Vedlejší a ostatní ná...'!F33</f>
        <v>0</v>
      </c>
      <c r="BD53" s="109">
        <f>'2 - Vedlejší a ostatní ná...'!F34</f>
        <v>0</v>
      </c>
      <c r="BT53" s="105" t="s">
        <v>74</v>
      </c>
      <c r="BV53" s="105" t="s">
        <v>71</v>
      </c>
      <c r="BW53" s="105" t="s">
        <v>81</v>
      </c>
      <c r="BX53" s="105" t="s">
        <v>7</v>
      </c>
      <c r="CL53" s="105" t="s">
        <v>21</v>
      </c>
      <c r="CM53" s="105" t="s">
        <v>78</v>
      </c>
    </row>
    <row r="54" spans="1:91" s="1" customFormat="1" ht="30" customHeight="1">
      <c r="B54" s="40"/>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0"/>
    </row>
    <row r="55" spans="1:91" s="1" customFormat="1" ht="6.95" customHeight="1">
      <c r="B55" s="55"/>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60"/>
    </row>
  </sheetData>
  <sheetProtection password="CC35" sheet="1" objects="1" scenarios="1" formatCells="0" formatColumns="0" formatRows="0" sort="0" autoFilter="0"/>
  <mergeCells count="45">
    <mergeCell ref="AG51:AM51"/>
    <mergeCell ref="AN51:AP51"/>
    <mergeCell ref="AR2:BE2"/>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1 - SO 101 a 102'!C2" display="/"/>
    <hyperlink ref="A53" location="'2 - Vedlejší a ostatní ná...'!C2" displa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9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82</v>
      </c>
      <c r="G1" s="387" t="s">
        <v>83</v>
      </c>
      <c r="H1" s="387"/>
      <c r="I1" s="114"/>
      <c r="J1" s="113" t="s">
        <v>84</v>
      </c>
      <c r="K1" s="112" t="s">
        <v>85</v>
      </c>
      <c r="L1" s="113" t="s">
        <v>86</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9"/>
      <c r="M2" s="379"/>
      <c r="N2" s="379"/>
      <c r="O2" s="379"/>
      <c r="P2" s="379"/>
      <c r="Q2" s="379"/>
      <c r="R2" s="379"/>
      <c r="S2" s="379"/>
      <c r="T2" s="379"/>
      <c r="U2" s="379"/>
      <c r="V2" s="379"/>
      <c r="AT2" s="23" t="s">
        <v>77</v>
      </c>
      <c r="AZ2" s="115" t="s">
        <v>87</v>
      </c>
      <c r="BA2" s="115" t="s">
        <v>88</v>
      </c>
      <c r="BB2" s="115" t="s">
        <v>89</v>
      </c>
      <c r="BC2" s="115" t="s">
        <v>90</v>
      </c>
      <c r="BD2" s="115" t="s">
        <v>78</v>
      </c>
    </row>
    <row r="3" spans="1:70" ht="6.95" customHeight="1">
      <c r="B3" s="24"/>
      <c r="C3" s="25"/>
      <c r="D3" s="25"/>
      <c r="E3" s="25"/>
      <c r="F3" s="25"/>
      <c r="G3" s="25"/>
      <c r="H3" s="25"/>
      <c r="I3" s="116"/>
      <c r="J3" s="25"/>
      <c r="K3" s="26"/>
      <c r="AT3" s="23" t="s">
        <v>78</v>
      </c>
      <c r="AZ3" s="115" t="s">
        <v>91</v>
      </c>
      <c r="BA3" s="115" t="s">
        <v>92</v>
      </c>
      <c r="BB3" s="115" t="s">
        <v>89</v>
      </c>
      <c r="BC3" s="115" t="s">
        <v>93</v>
      </c>
      <c r="BD3" s="115" t="s">
        <v>78</v>
      </c>
    </row>
    <row r="4" spans="1:70" ht="36.950000000000003" customHeight="1">
      <c r="B4" s="27"/>
      <c r="C4" s="28"/>
      <c r="D4" s="29" t="s">
        <v>94</v>
      </c>
      <c r="E4" s="28"/>
      <c r="F4" s="28"/>
      <c r="G4" s="28"/>
      <c r="H4" s="28"/>
      <c r="I4" s="117"/>
      <c r="J4" s="28"/>
      <c r="K4" s="30"/>
      <c r="M4" s="31" t="s">
        <v>12</v>
      </c>
      <c r="AT4" s="23" t="s">
        <v>6</v>
      </c>
      <c r="AZ4" s="115" t="s">
        <v>95</v>
      </c>
      <c r="BA4" s="115" t="s">
        <v>96</v>
      </c>
      <c r="BB4" s="115" t="s">
        <v>89</v>
      </c>
      <c r="BC4" s="115" t="s">
        <v>97</v>
      </c>
      <c r="BD4" s="115" t="s">
        <v>78</v>
      </c>
    </row>
    <row r="5" spans="1:70" ht="6.95" customHeight="1">
      <c r="B5" s="27"/>
      <c r="C5" s="28"/>
      <c r="D5" s="28"/>
      <c r="E5" s="28"/>
      <c r="F5" s="28"/>
      <c r="G5" s="28"/>
      <c r="H5" s="28"/>
      <c r="I5" s="117"/>
      <c r="J5" s="28"/>
      <c r="K5" s="30"/>
      <c r="AZ5" s="115" t="s">
        <v>98</v>
      </c>
      <c r="BA5" s="115" t="s">
        <v>99</v>
      </c>
      <c r="BB5" s="115" t="s">
        <v>89</v>
      </c>
      <c r="BC5" s="115" t="s">
        <v>100</v>
      </c>
      <c r="BD5" s="115" t="s">
        <v>78</v>
      </c>
    </row>
    <row r="6" spans="1:70">
      <c r="B6" s="27"/>
      <c r="C6" s="28"/>
      <c r="D6" s="36" t="s">
        <v>18</v>
      </c>
      <c r="E6" s="28"/>
      <c r="F6" s="28"/>
      <c r="G6" s="28"/>
      <c r="H6" s="28"/>
      <c r="I6" s="117"/>
      <c r="J6" s="28"/>
      <c r="K6" s="30"/>
      <c r="AZ6" s="115" t="s">
        <v>101</v>
      </c>
      <c r="BA6" s="115" t="s">
        <v>102</v>
      </c>
      <c r="BB6" s="115" t="s">
        <v>89</v>
      </c>
      <c r="BC6" s="115" t="s">
        <v>103</v>
      </c>
      <c r="BD6" s="115" t="s">
        <v>78</v>
      </c>
    </row>
    <row r="7" spans="1:70" ht="22.5" customHeight="1">
      <c r="B7" s="27"/>
      <c r="C7" s="28"/>
      <c r="D7" s="28"/>
      <c r="E7" s="380" t="str">
        <f>'Rekapitulace stavby'!K6</f>
        <v>Bernartice-bezbariérové chodníky Bechyňská ul.</v>
      </c>
      <c r="F7" s="381"/>
      <c r="G7" s="381"/>
      <c r="H7" s="381"/>
      <c r="I7" s="117"/>
      <c r="J7" s="28"/>
      <c r="K7" s="30"/>
      <c r="AZ7" s="115" t="s">
        <v>104</v>
      </c>
      <c r="BA7" s="115" t="s">
        <v>105</v>
      </c>
      <c r="BB7" s="115" t="s">
        <v>89</v>
      </c>
      <c r="BC7" s="115" t="s">
        <v>106</v>
      </c>
      <c r="BD7" s="115" t="s">
        <v>78</v>
      </c>
    </row>
    <row r="8" spans="1:70" s="1" customFormat="1">
      <c r="B8" s="40"/>
      <c r="C8" s="41"/>
      <c r="D8" s="36" t="s">
        <v>107</v>
      </c>
      <c r="E8" s="41"/>
      <c r="F8" s="41"/>
      <c r="G8" s="41"/>
      <c r="H8" s="41"/>
      <c r="I8" s="118"/>
      <c r="J8" s="41"/>
      <c r="K8" s="44"/>
      <c r="AZ8" s="115" t="s">
        <v>108</v>
      </c>
      <c r="BA8" s="115" t="s">
        <v>109</v>
      </c>
      <c r="BB8" s="115" t="s">
        <v>89</v>
      </c>
      <c r="BC8" s="115" t="s">
        <v>110</v>
      </c>
      <c r="BD8" s="115" t="s">
        <v>78</v>
      </c>
    </row>
    <row r="9" spans="1:70" s="1" customFormat="1" ht="36.950000000000003" customHeight="1">
      <c r="B9" s="40"/>
      <c r="C9" s="41"/>
      <c r="D9" s="41"/>
      <c r="E9" s="382" t="s">
        <v>111</v>
      </c>
      <c r="F9" s="383"/>
      <c r="G9" s="383"/>
      <c r="H9" s="383"/>
      <c r="I9" s="118"/>
      <c r="J9" s="41"/>
      <c r="K9" s="44"/>
      <c r="AZ9" s="115" t="s">
        <v>112</v>
      </c>
      <c r="BA9" s="115" t="s">
        <v>113</v>
      </c>
      <c r="BB9" s="115" t="s">
        <v>89</v>
      </c>
      <c r="BC9" s="115" t="s">
        <v>114</v>
      </c>
      <c r="BD9" s="115" t="s">
        <v>78</v>
      </c>
    </row>
    <row r="10" spans="1:70" s="1" customFormat="1" ht="13.5">
      <c r="B10" s="40"/>
      <c r="C10" s="41"/>
      <c r="D10" s="41"/>
      <c r="E10" s="41"/>
      <c r="F10" s="41"/>
      <c r="G10" s="41"/>
      <c r="H10" s="41"/>
      <c r="I10" s="118"/>
      <c r="J10" s="41"/>
      <c r="K10" s="44"/>
      <c r="AZ10" s="115" t="s">
        <v>115</v>
      </c>
      <c r="BA10" s="115" t="s">
        <v>116</v>
      </c>
      <c r="BB10" s="115" t="s">
        <v>117</v>
      </c>
      <c r="BC10" s="115" t="s">
        <v>118</v>
      </c>
      <c r="BD10" s="115" t="s">
        <v>78</v>
      </c>
    </row>
    <row r="11" spans="1:70" s="1" customFormat="1" ht="14.45" customHeight="1">
      <c r="B11" s="40"/>
      <c r="C11" s="41"/>
      <c r="D11" s="36" t="s">
        <v>20</v>
      </c>
      <c r="E11" s="41"/>
      <c r="F11" s="34" t="s">
        <v>21</v>
      </c>
      <c r="G11" s="41"/>
      <c r="H11" s="41"/>
      <c r="I11" s="119" t="s">
        <v>22</v>
      </c>
      <c r="J11" s="34" t="s">
        <v>21</v>
      </c>
      <c r="K11" s="44"/>
      <c r="AZ11" s="115" t="s">
        <v>119</v>
      </c>
      <c r="BA11" s="115" t="s">
        <v>120</v>
      </c>
      <c r="BB11" s="115" t="s">
        <v>117</v>
      </c>
      <c r="BC11" s="115" t="s">
        <v>121</v>
      </c>
      <c r="BD11" s="115" t="s">
        <v>78</v>
      </c>
    </row>
    <row r="12" spans="1:70" s="1" customFormat="1" ht="14.45" customHeight="1">
      <c r="B12" s="40"/>
      <c r="C12" s="41"/>
      <c r="D12" s="36" t="s">
        <v>23</v>
      </c>
      <c r="E12" s="41"/>
      <c r="F12" s="34" t="s">
        <v>24</v>
      </c>
      <c r="G12" s="41"/>
      <c r="H12" s="41"/>
      <c r="I12" s="119" t="s">
        <v>25</v>
      </c>
      <c r="J12" s="120" t="str">
        <f>'Rekapitulace stavby'!AN8</f>
        <v>19. 10. 2017</v>
      </c>
      <c r="K12" s="44"/>
      <c r="AZ12" s="115" t="s">
        <v>122</v>
      </c>
      <c r="BA12" s="115" t="s">
        <v>123</v>
      </c>
      <c r="BB12" s="115" t="s">
        <v>117</v>
      </c>
      <c r="BC12" s="115" t="s">
        <v>124</v>
      </c>
      <c r="BD12" s="115" t="s">
        <v>78</v>
      </c>
    </row>
    <row r="13" spans="1:70" s="1" customFormat="1" ht="10.9" customHeight="1">
      <c r="B13" s="40"/>
      <c r="C13" s="41"/>
      <c r="D13" s="41"/>
      <c r="E13" s="41"/>
      <c r="F13" s="41"/>
      <c r="G13" s="41"/>
      <c r="H13" s="41"/>
      <c r="I13" s="118"/>
      <c r="J13" s="41"/>
      <c r="K13" s="44"/>
      <c r="AZ13" s="115" t="s">
        <v>125</v>
      </c>
      <c r="BA13" s="115" t="s">
        <v>126</v>
      </c>
      <c r="BB13" s="115" t="s">
        <v>117</v>
      </c>
      <c r="BC13" s="115" t="s">
        <v>127</v>
      </c>
      <c r="BD13" s="115" t="s">
        <v>78</v>
      </c>
    </row>
    <row r="14" spans="1:70" s="1" customFormat="1" ht="14.45" customHeight="1">
      <c r="B14" s="40"/>
      <c r="C14" s="41"/>
      <c r="D14" s="36" t="s">
        <v>27</v>
      </c>
      <c r="E14" s="41"/>
      <c r="F14" s="41"/>
      <c r="G14" s="41"/>
      <c r="H14" s="41"/>
      <c r="I14" s="119" t="s">
        <v>28</v>
      </c>
      <c r="J14" s="34" t="str">
        <f>IF('Rekapitulace stavby'!AN10="","",'Rekapitulace stavby'!AN10)</f>
        <v/>
      </c>
      <c r="K14" s="44"/>
      <c r="AZ14" s="115" t="s">
        <v>128</v>
      </c>
      <c r="BA14" s="115" t="s">
        <v>129</v>
      </c>
      <c r="BB14" s="115" t="s">
        <v>130</v>
      </c>
      <c r="BC14" s="115" t="s">
        <v>131</v>
      </c>
      <c r="BD14" s="115" t="s">
        <v>78</v>
      </c>
    </row>
    <row r="15" spans="1:70" s="1" customFormat="1" ht="18" customHeight="1">
      <c r="B15" s="40"/>
      <c r="C15" s="41"/>
      <c r="D15" s="41"/>
      <c r="E15" s="34" t="str">
        <f>IF('Rekapitulace stavby'!E11="","",'Rekapitulace stavby'!E11)</f>
        <v xml:space="preserve"> </v>
      </c>
      <c r="F15" s="41"/>
      <c r="G15" s="41"/>
      <c r="H15" s="41"/>
      <c r="I15" s="119" t="s">
        <v>29</v>
      </c>
      <c r="J15" s="34" t="str">
        <f>IF('Rekapitulace stavby'!AN11="","",'Rekapitulace stavby'!AN11)</f>
        <v/>
      </c>
      <c r="K15" s="44"/>
      <c r="AZ15" s="115" t="s">
        <v>132</v>
      </c>
      <c r="BA15" s="115" t="s">
        <v>133</v>
      </c>
      <c r="BB15" s="115" t="s">
        <v>117</v>
      </c>
      <c r="BC15" s="115" t="s">
        <v>134</v>
      </c>
      <c r="BD15" s="115" t="s">
        <v>78</v>
      </c>
    </row>
    <row r="16" spans="1:70" s="1" customFormat="1" ht="6.95" customHeight="1">
      <c r="B16" s="40"/>
      <c r="C16" s="41"/>
      <c r="D16" s="41"/>
      <c r="E16" s="41"/>
      <c r="F16" s="41"/>
      <c r="G16" s="41"/>
      <c r="H16" s="41"/>
      <c r="I16" s="118"/>
      <c r="J16" s="41"/>
      <c r="K16" s="44"/>
    </row>
    <row r="17" spans="2:11" s="1" customFormat="1" ht="14.45" customHeight="1">
      <c r="B17" s="40"/>
      <c r="C17" s="41"/>
      <c r="D17" s="36" t="s">
        <v>30</v>
      </c>
      <c r="E17" s="41"/>
      <c r="F17" s="41"/>
      <c r="G17" s="41"/>
      <c r="H17" s="41"/>
      <c r="I17" s="119" t="s">
        <v>28</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9" t="s">
        <v>29</v>
      </c>
      <c r="J18" s="34" t="str">
        <f>IF('Rekapitulace stavby'!AN14="Vyplň údaj","",IF('Rekapitulace stavby'!AN14="","",'Rekapitulace stavby'!AN14))</f>
        <v/>
      </c>
      <c r="K18" s="44"/>
    </row>
    <row r="19" spans="2:11" s="1" customFormat="1" ht="6.95" customHeight="1">
      <c r="B19" s="40"/>
      <c r="C19" s="41"/>
      <c r="D19" s="41"/>
      <c r="E19" s="41"/>
      <c r="F19" s="41"/>
      <c r="G19" s="41"/>
      <c r="H19" s="41"/>
      <c r="I19" s="118"/>
      <c r="J19" s="41"/>
      <c r="K19" s="44"/>
    </row>
    <row r="20" spans="2:11" s="1" customFormat="1" ht="14.45" customHeight="1">
      <c r="B20" s="40"/>
      <c r="C20" s="41"/>
      <c r="D20" s="36" t="s">
        <v>32</v>
      </c>
      <c r="E20" s="41"/>
      <c r="F20" s="41"/>
      <c r="G20" s="41"/>
      <c r="H20" s="41"/>
      <c r="I20" s="119" t="s">
        <v>28</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9" t="s">
        <v>29</v>
      </c>
      <c r="J21" s="34" t="str">
        <f>IF('Rekapitulace stavby'!AN17="","",'Rekapitulace stavby'!AN17)</f>
        <v/>
      </c>
      <c r="K21" s="44"/>
    </row>
    <row r="22" spans="2:11" s="1" customFormat="1" ht="6.95" customHeight="1">
      <c r="B22" s="40"/>
      <c r="C22" s="41"/>
      <c r="D22" s="41"/>
      <c r="E22" s="41"/>
      <c r="F22" s="41"/>
      <c r="G22" s="41"/>
      <c r="H22" s="41"/>
      <c r="I22" s="118"/>
      <c r="J22" s="41"/>
      <c r="K22" s="44"/>
    </row>
    <row r="23" spans="2:11" s="1" customFormat="1" ht="14.45" customHeight="1">
      <c r="B23" s="40"/>
      <c r="C23" s="41"/>
      <c r="D23" s="36" t="s">
        <v>34</v>
      </c>
      <c r="E23" s="41"/>
      <c r="F23" s="41"/>
      <c r="G23" s="41"/>
      <c r="H23" s="41"/>
      <c r="I23" s="118"/>
      <c r="J23" s="41"/>
      <c r="K23" s="44"/>
    </row>
    <row r="24" spans="2:11" s="6" customFormat="1" ht="22.5" customHeight="1">
      <c r="B24" s="121"/>
      <c r="C24" s="122"/>
      <c r="D24" s="122"/>
      <c r="E24" s="349" t="s">
        <v>21</v>
      </c>
      <c r="F24" s="349"/>
      <c r="G24" s="349"/>
      <c r="H24" s="349"/>
      <c r="I24" s="123"/>
      <c r="J24" s="122"/>
      <c r="K24" s="124"/>
    </row>
    <row r="25" spans="2:11" s="1" customFormat="1" ht="6.95" customHeight="1">
      <c r="B25" s="40"/>
      <c r="C25" s="41"/>
      <c r="D25" s="41"/>
      <c r="E25" s="41"/>
      <c r="F25" s="41"/>
      <c r="G25" s="41"/>
      <c r="H25" s="41"/>
      <c r="I25" s="118"/>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35</v>
      </c>
      <c r="E27" s="41"/>
      <c r="F27" s="41"/>
      <c r="G27" s="41"/>
      <c r="H27" s="41"/>
      <c r="I27" s="118"/>
      <c r="J27" s="128">
        <f>ROUND(J85,2)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37</v>
      </c>
      <c r="G29" s="41"/>
      <c r="H29" s="41"/>
      <c r="I29" s="129" t="s">
        <v>36</v>
      </c>
      <c r="J29" s="45" t="s">
        <v>38</v>
      </c>
      <c r="K29" s="44"/>
    </row>
    <row r="30" spans="2:11" s="1" customFormat="1" ht="14.45" customHeight="1">
      <c r="B30" s="40"/>
      <c r="C30" s="41"/>
      <c r="D30" s="48" t="s">
        <v>39</v>
      </c>
      <c r="E30" s="48" t="s">
        <v>40</v>
      </c>
      <c r="F30" s="130">
        <f>ROUND(SUM(BE85:BE293), 2)</f>
        <v>0</v>
      </c>
      <c r="G30" s="41"/>
      <c r="H30" s="41"/>
      <c r="I30" s="131">
        <v>0.21</v>
      </c>
      <c r="J30" s="130">
        <f>ROUND(ROUND((SUM(BE85:BE293)), 2)*I30, 2)</f>
        <v>0</v>
      </c>
      <c r="K30" s="44"/>
    </row>
    <row r="31" spans="2:11" s="1" customFormat="1" ht="14.45" customHeight="1">
      <c r="B31" s="40"/>
      <c r="C31" s="41"/>
      <c r="D31" s="41"/>
      <c r="E31" s="48" t="s">
        <v>41</v>
      </c>
      <c r="F31" s="130">
        <f>ROUND(SUM(BF85:BF293), 2)</f>
        <v>0</v>
      </c>
      <c r="G31" s="41"/>
      <c r="H31" s="41"/>
      <c r="I31" s="131">
        <v>0.15</v>
      </c>
      <c r="J31" s="130">
        <f>ROUND(ROUND((SUM(BF85:BF293)), 2)*I31, 2)</f>
        <v>0</v>
      </c>
      <c r="K31" s="44"/>
    </row>
    <row r="32" spans="2:11" s="1" customFormat="1" ht="14.45" hidden="1" customHeight="1">
      <c r="B32" s="40"/>
      <c r="C32" s="41"/>
      <c r="D32" s="41"/>
      <c r="E32" s="48" t="s">
        <v>42</v>
      </c>
      <c r="F32" s="130">
        <f>ROUND(SUM(BG85:BG293), 2)</f>
        <v>0</v>
      </c>
      <c r="G32" s="41"/>
      <c r="H32" s="41"/>
      <c r="I32" s="131">
        <v>0.21</v>
      </c>
      <c r="J32" s="130">
        <v>0</v>
      </c>
      <c r="K32" s="44"/>
    </row>
    <row r="33" spans="2:11" s="1" customFormat="1" ht="14.45" hidden="1" customHeight="1">
      <c r="B33" s="40"/>
      <c r="C33" s="41"/>
      <c r="D33" s="41"/>
      <c r="E33" s="48" t="s">
        <v>43</v>
      </c>
      <c r="F33" s="130">
        <f>ROUND(SUM(BH85:BH293), 2)</f>
        <v>0</v>
      </c>
      <c r="G33" s="41"/>
      <c r="H33" s="41"/>
      <c r="I33" s="131">
        <v>0.15</v>
      </c>
      <c r="J33" s="130">
        <v>0</v>
      </c>
      <c r="K33" s="44"/>
    </row>
    <row r="34" spans="2:11" s="1" customFormat="1" ht="14.45" hidden="1" customHeight="1">
      <c r="B34" s="40"/>
      <c r="C34" s="41"/>
      <c r="D34" s="41"/>
      <c r="E34" s="48" t="s">
        <v>44</v>
      </c>
      <c r="F34" s="130">
        <f>ROUND(SUM(BI85:BI293), 2)</f>
        <v>0</v>
      </c>
      <c r="G34" s="41"/>
      <c r="H34" s="41"/>
      <c r="I34" s="131">
        <v>0</v>
      </c>
      <c r="J34" s="130">
        <v>0</v>
      </c>
      <c r="K34" s="44"/>
    </row>
    <row r="35" spans="2:11" s="1" customFormat="1" ht="6.95" customHeight="1">
      <c r="B35" s="40"/>
      <c r="C35" s="41"/>
      <c r="D35" s="41"/>
      <c r="E35" s="41"/>
      <c r="F35" s="41"/>
      <c r="G35" s="41"/>
      <c r="H35" s="41"/>
      <c r="I35" s="118"/>
      <c r="J35" s="41"/>
      <c r="K35" s="44"/>
    </row>
    <row r="36" spans="2:11" s="1" customFormat="1" ht="25.35" customHeight="1">
      <c r="B36" s="40"/>
      <c r="C36" s="132"/>
      <c r="D36" s="133" t="s">
        <v>45</v>
      </c>
      <c r="E36" s="78"/>
      <c r="F36" s="78"/>
      <c r="G36" s="134" t="s">
        <v>46</v>
      </c>
      <c r="H36" s="135" t="s">
        <v>47</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9" t="s">
        <v>135</v>
      </c>
      <c r="D42" s="41"/>
      <c r="E42" s="41"/>
      <c r="F42" s="41"/>
      <c r="G42" s="41"/>
      <c r="H42" s="41"/>
      <c r="I42" s="118"/>
      <c r="J42" s="41"/>
      <c r="K42" s="44"/>
    </row>
    <row r="43" spans="2:11" s="1" customFormat="1" ht="6.95" customHeight="1">
      <c r="B43" s="40"/>
      <c r="C43" s="41"/>
      <c r="D43" s="41"/>
      <c r="E43" s="41"/>
      <c r="F43" s="41"/>
      <c r="G43" s="41"/>
      <c r="H43" s="41"/>
      <c r="I43" s="118"/>
      <c r="J43" s="41"/>
      <c r="K43" s="44"/>
    </row>
    <row r="44" spans="2:11" s="1" customFormat="1" ht="14.45" customHeight="1">
      <c r="B44" s="40"/>
      <c r="C44" s="36" t="s">
        <v>18</v>
      </c>
      <c r="D44" s="41"/>
      <c r="E44" s="41"/>
      <c r="F44" s="41"/>
      <c r="G44" s="41"/>
      <c r="H44" s="41"/>
      <c r="I44" s="118"/>
      <c r="J44" s="41"/>
      <c r="K44" s="44"/>
    </row>
    <row r="45" spans="2:11" s="1" customFormat="1" ht="22.5" customHeight="1">
      <c r="B45" s="40"/>
      <c r="C45" s="41"/>
      <c r="D45" s="41"/>
      <c r="E45" s="380" t="str">
        <f>E7</f>
        <v>Bernartice-bezbariérové chodníky Bechyňská ul.</v>
      </c>
      <c r="F45" s="381"/>
      <c r="G45" s="381"/>
      <c r="H45" s="381"/>
      <c r="I45" s="118"/>
      <c r="J45" s="41"/>
      <c r="K45" s="44"/>
    </row>
    <row r="46" spans="2:11" s="1" customFormat="1" ht="14.45" customHeight="1">
      <c r="B46" s="40"/>
      <c r="C46" s="36" t="s">
        <v>107</v>
      </c>
      <c r="D46" s="41"/>
      <c r="E46" s="41"/>
      <c r="F46" s="41"/>
      <c r="G46" s="41"/>
      <c r="H46" s="41"/>
      <c r="I46" s="118"/>
      <c r="J46" s="41"/>
      <c r="K46" s="44"/>
    </row>
    <row r="47" spans="2:11" s="1" customFormat="1" ht="23.25" customHeight="1">
      <c r="B47" s="40"/>
      <c r="C47" s="41"/>
      <c r="D47" s="41"/>
      <c r="E47" s="382" t="str">
        <f>E9</f>
        <v>1 - SO 101 a 102</v>
      </c>
      <c r="F47" s="383"/>
      <c r="G47" s="383"/>
      <c r="H47" s="383"/>
      <c r="I47" s="118"/>
      <c r="J47" s="41"/>
      <c r="K47" s="44"/>
    </row>
    <row r="48" spans="2:11" s="1" customFormat="1" ht="6.95" customHeight="1">
      <c r="B48" s="40"/>
      <c r="C48" s="41"/>
      <c r="D48" s="41"/>
      <c r="E48" s="41"/>
      <c r="F48" s="41"/>
      <c r="G48" s="41"/>
      <c r="H48" s="41"/>
      <c r="I48" s="118"/>
      <c r="J48" s="41"/>
      <c r="K48" s="44"/>
    </row>
    <row r="49" spans="2:47" s="1" customFormat="1" ht="18" customHeight="1">
      <c r="B49" s="40"/>
      <c r="C49" s="36" t="s">
        <v>23</v>
      </c>
      <c r="D49" s="41"/>
      <c r="E49" s="41"/>
      <c r="F49" s="34" t="str">
        <f>F12</f>
        <v xml:space="preserve"> </v>
      </c>
      <c r="G49" s="41"/>
      <c r="H49" s="41"/>
      <c r="I49" s="119" t="s">
        <v>25</v>
      </c>
      <c r="J49" s="120" t="str">
        <f>IF(J12="","",J12)</f>
        <v>19. 10. 2017</v>
      </c>
      <c r="K49" s="44"/>
    </row>
    <row r="50" spans="2:47" s="1" customFormat="1" ht="6.95" customHeight="1">
      <c r="B50" s="40"/>
      <c r="C50" s="41"/>
      <c r="D50" s="41"/>
      <c r="E50" s="41"/>
      <c r="F50" s="41"/>
      <c r="G50" s="41"/>
      <c r="H50" s="41"/>
      <c r="I50" s="118"/>
      <c r="J50" s="41"/>
      <c r="K50" s="44"/>
    </row>
    <row r="51" spans="2:47" s="1" customFormat="1">
      <c r="B51" s="40"/>
      <c r="C51" s="36" t="s">
        <v>27</v>
      </c>
      <c r="D51" s="41"/>
      <c r="E51" s="41"/>
      <c r="F51" s="34" t="str">
        <f>E15</f>
        <v xml:space="preserve"> </v>
      </c>
      <c r="G51" s="41"/>
      <c r="H51" s="41"/>
      <c r="I51" s="119" t="s">
        <v>32</v>
      </c>
      <c r="J51" s="34" t="str">
        <f>E21</f>
        <v xml:space="preserve"> </v>
      </c>
      <c r="K51" s="44"/>
    </row>
    <row r="52" spans="2:47" s="1" customFormat="1" ht="14.45" customHeight="1">
      <c r="B52" s="40"/>
      <c r="C52" s="36" t="s">
        <v>30</v>
      </c>
      <c r="D52" s="41"/>
      <c r="E52" s="41"/>
      <c r="F52" s="34" t="str">
        <f>IF(E18="","",E18)</f>
        <v/>
      </c>
      <c r="G52" s="41"/>
      <c r="H52" s="41"/>
      <c r="I52" s="118"/>
      <c r="J52" s="41"/>
      <c r="K52" s="44"/>
    </row>
    <row r="53" spans="2:47" s="1" customFormat="1" ht="10.35" customHeight="1">
      <c r="B53" s="40"/>
      <c r="C53" s="41"/>
      <c r="D53" s="41"/>
      <c r="E53" s="41"/>
      <c r="F53" s="41"/>
      <c r="G53" s="41"/>
      <c r="H53" s="41"/>
      <c r="I53" s="118"/>
      <c r="J53" s="41"/>
      <c r="K53" s="44"/>
    </row>
    <row r="54" spans="2:47" s="1" customFormat="1" ht="29.25" customHeight="1">
      <c r="B54" s="40"/>
      <c r="C54" s="144" t="s">
        <v>136</v>
      </c>
      <c r="D54" s="132"/>
      <c r="E54" s="132"/>
      <c r="F54" s="132"/>
      <c r="G54" s="132"/>
      <c r="H54" s="132"/>
      <c r="I54" s="145"/>
      <c r="J54" s="146" t="s">
        <v>137</v>
      </c>
      <c r="K54" s="147"/>
    </row>
    <row r="55" spans="2:47" s="1" customFormat="1" ht="10.35" customHeight="1">
      <c r="B55" s="40"/>
      <c r="C55" s="41"/>
      <c r="D55" s="41"/>
      <c r="E55" s="41"/>
      <c r="F55" s="41"/>
      <c r="G55" s="41"/>
      <c r="H55" s="41"/>
      <c r="I55" s="118"/>
      <c r="J55" s="41"/>
      <c r="K55" s="44"/>
    </row>
    <row r="56" spans="2:47" s="1" customFormat="1" ht="29.25" customHeight="1">
      <c r="B56" s="40"/>
      <c r="C56" s="148" t="s">
        <v>138</v>
      </c>
      <c r="D56" s="41"/>
      <c r="E56" s="41"/>
      <c r="F56" s="41"/>
      <c r="G56" s="41"/>
      <c r="H56" s="41"/>
      <c r="I56" s="118"/>
      <c r="J56" s="128">
        <f>J85</f>
        <v>0</v>
      </c>
      <c r="K56" s="44"/>
      <c r="AU56" s="23" t="s">
        <v>139</v>
      </c>
    </row>
    <row r="57" spans="2:47" s="7" customFormat="1" ht="24.95" customHeight="1">
      <c r="B57" s="149"/>
      <c r="C57" s="150"/>
      <c r="D57" s="151" t="s">
        <v>140</v>
      </c>
      <c r="E57" s="152"/>
      <c r="F57" s="152"/>
      <c r="G57" s="152"/>
      <c r="H57" s="152"/>
      <c r="I57" s="153"/>
      <c r="J57" s="154">
        <f>J86</f>
        <v>0</v>
      </c>
      <c r="K57" s="155"/>
    </row>
    <row r="58" spans="2:47" s="8" customFormat="1" ht="19.899999999999999" customHeight="1">
      <c r="B58" s="156"/>
      <c r="C58" s="157"/>
      <c r="D58" s="158" t="s">
        <v>141</v>
      </c>
      <c r="E58" s="159"/>
      <c r="F58" s="159"/>
      <c r="G58" s="159"/>
      <c r="H58" s="159"/>
      <c r="I58" s="160"/>
      <c r="J58" s="161">
        <f>J87</f>
        <v>0</v>
      </c>
      <c r="K58" s="162"/>
    </row>
    <row r="59" spans="2:47" s="8" customFormat="1" ht="19.899999999999999" customHeight="1">
      <c r="B59" s="156"/>
      <c r="C59" s="157"/>
      <c r="D59" s="158" t="s">
        <v>142</v>
      </c>
      <c r="E59" s="159"/>
      <c r="F59" s="159"/>
      <c r="G59" s="159"/>
      <c r="H59" s="159"/>
      <c r="I59" s="160"/>
      <c r="J59" s="161">
        <f>J154</f>
        <v>0</v>
      </c>
      <c r="K59" s="162"/>
    </row>
    <row r="60" spans="2:47" s="8" customFormat="1" ht="19.899999999999999" customHeight="1">
      <c r="B60" s="156"/>
      <c r="C60" s="157"/>
      <c r="D60" s="158" t="s">
        <v>143</v>
      </c>
      <c r="E60" s="159"/>
      <c r="F60" s="159"/>
      <c r="G60" s="159"/>
      <c r="H60" s="159"/>
      <c r="I60" s="160"/>
      <c r="J60" s="161">
        <f>J160</f>
        <v>0</v>
      </c>
      <c r="K60" s="162"/>
    </row>
    <row r="61" spans="2:47" s="8" customFormat="1" ht="19.899999999999999" customHeight="1">
      <c r="B61" s="156"/>
      <c r="C61" s="157"/>
      <c r="D61" s="158" t="s">
        <v>144</v>
      </c>
      <c r="E61" s="159"/>
      <c r="F61" s="159"/>
      <c r="G61" s="159"/>
      <c r="H61" s="159"/>
      <c r="I61" s="160"/>
      <c r="J61" s="161">
        <f>J163</f>
        <v>0</v>
      </c>
      <c r="K61" s="162"/>
    </row>
    <row r="62" spans="2:47" s="8" customFormat="1" ht="19.899999999999999" customHeight="1">
      <c r="B62" s="156"/>
      <c r="C62" s="157"/>
      <c r="D62" s="158" t="s">
        <v>145</v>
      </c>
      <c r="E62" s="159"/>
      <c r="F62" s="159"/>
      <c r="G62" s="159"/>
      <c r="H62" s="159"/>
      <c r="I62" s="160"/>
      <c r="J62" s="161">
        <f>J213</f>
        <v>0</v>
      </c>
      <c r="K62" s="162"/>
    </row>
    <row r="63" spans="2:47" s="8" customFormat="1" ht="19.899999999999999" customHeight="1">
      <c r="B63" s="156"/>
      <c r="C63" s="157"/>
      <c r="D63" s="158" t="s">
        <v>146</v>
      </c>
      <c r="E63" s="159"/>
      <c r="F63" s="159"/>
      <c r="G63" s="159"/>
      <c r="H63" s="159"/>
      <c r="I63" s="160"/>
      <c r="J63" s="161">
        <f>J236</f>
        <v>0</v>
      </c>
      <c r="K63" s="162"/>
    </row>
    <row r="64" spans="2:47" s="8" customFormat="1" ht="14.85" customHeight="1">
      <c r="B64" s="156"/>
      <c r="C64" s="157"/>
      <c r="D64" s="158" t="s">
        <v>147</v>
      </c>
      <c r="E64" s="159"/>
      <c r="F64" s="159"/>
      <c r="G64" s="159"/>
      <c r="H64" s="159"/>
      <c r="I64" s="160"/>
      <c r="J64" s="161">
        <f>J281</f>
        <v>0</v>
      </c>
      <c r="K64" s="162"/>
    </row>
    <row r="65" spans="2:12" s="8" customFormat="1" ht="19.899999999999999" customHeight="1">
      <c r="B65" s="156"/>
      <c r="C65" s="157"/>
      <c r="D65" s="158" t="s">
        <v>148</v>
      </c>
      <c r="E65" s="159"/>
      <c r="F65" s="159"/>
      <c r="G65" s="159"/>
      <c r="H65" s="159"/>
      <c r="I65" s="160"/>
      <c r="J65" s="161">
        <f>J283</f>
        <v>0</v>
      </c>
      <c r="K65" s="162"/>
    </row>
    <row r="66" spans="2:12" s="1" customFormat="1" ht="21.75" customHeight="1">
      <c r="B66" s="40"/>
      <c r="C66" s="41"/>
      <c r="D66" s="41"/>
      <c r="E66" s="41"/>
      <c r="F66" s="41"/>
      <c r="G66" s="41"/>
      <c r="H66" s="41"/>
      <c r="I66" s="118"/>
      <c r="J66" s="41"/>
      <c r="K66" s="44"/>
    </row>
    <row r="67" spans="2:12" s="1" customFormat="1" ht="6.95" customHeight="1">
      <c r="B67" s="55"/>
      <c r="C67" s="56"/>
      <c r="D67" s="56"/>
      <c r="E67" s="56"/>
      <c r="F67" s="56"/>
      <c r="G67" s="56"/>
      <c r="H67" s="56"/>
      <c r="I67" s="139"/>
      <c r="J67" s="56"/>
      <c r="K67" s="57"/>
    </row>
    <row r="71" spans="2:12" s="1" customFormat="1" ht="6.95" customHeight="1">
      <c r="B71" s="58"/>
      <c r="C71" s="59"/>
      <c r="D71" s="59"/>
      <c r="E71" s="59"/>
      <c r="F71" s="59"/>
      <c r="G71" s="59"/>
      <c r="H71" s="59"/>
      <c r="I71" s="142"/>
      <c r="J71" s="59"/>
      <c r="K71" s="59"/>
      <c r="L71" s="60"/>
    </row>
    <row r="72" spans="2:12" s="1" customFormat="1" ht="36.950000000000003" customHeight="1">
      <c r="B72" s="40"/>
      <c r="C72" s="61" t="s">
        <v>149</v>
      </c>
      <c r="D72" s="62"/>
      <c r="E72" s="62"/>
      <c r="F72" s="62"/>
      <c r="G72" s="62"/>
      <c r="H72" s="62"/>
      <c r="I72" s="163"/>
      <c r="J72" s="62"/>
      <c r="K72" s="62"/>
      <c r="L72" s="60"/>
    </row>
    <row r="73" spans="2:12" s="1" customFormat="1" ht="6.95" customHeight="1">
      <c r="B73" s="40"/>
      <c r="C73" s="62"/>
      <c r="D73" s="62"/>
      <c r="E73" s="62"/>
      <c r="F73" s="62"/>
      <c r="G73" s="62"/>
      <c r="H73" s="62"/>
      <c r="I73" s="163"/>
      <c r="J73" s="62"/>
      <c r="K73" s="62"/>
      <c r="L73" s="60"/>
    </row>
    <row r="74" spans="2:12" s="1" customFormat="1" ht="14.45" customHeight="1">
      <c r="B74" s="40"/>
      <c r="C74" s="64" t="s">
        <v>18</v>
      </c>
      <c r="D74" s="62"/>
      <c r="E74" s="62"/>
      <c r="F74" s="62"/>
      <c r="G74" s="62"/>
      <c r="H74" s="62"/>
      <c r="I74" s="163"/>
      <c r="J74" s="62"/>
      <c r="K74" s="62"/>
      <c r="L74" s="60"/>
    </row>
    <row r="75" spans="2:12" s="1" customFormat="1" ht="22.5" customHeight="1">
      <c r="B75" s="40"/>
      <c r="C75" s="62"/>
      <c r="D75" s="62"/>
      <c r="E75" s="384" t="str">
        <f>E7</f>
        <v>Bernartice-bezbariérové chodníky Bechyňská ul.</v>
      </c>
      <c r="F75" s="385"/>
      <c r="G75" s="385"/>
      <c r="H75" s="385"/>
      <c r="I75" s="163"/>
      <c r="J75" s="62"/>
      <c r="K75" s="62"/>
      <c r="L75" s="60"/>
    </row>
    <row r="76" spans="2:12" s="1" customFormat="1" ht="14.45" customHeight="1">
      <c r="B76" s="40"/>
      <c r="C76" s="64" t="s">
        <v>107</v>
      </c>
      <c r="D76" s="62"/>
      <c r="E76" s="62"/>
      <c r="F76" s="62"/>
      <c r="G76" s="62"/>
      <c r="H76" s="62"/>
      <c r="I76" s="163"/>
      <c r="J76" s="62"/>
      <c r="K76" s="62"/>
      <c r="L76" s="60"/>
    </row>
    <row r="77" spans="2:12" s="1" customFormat="1" ht="23.25" customHeight="1">
      <c r="B77" s="40"/>
      <c r="C77" s="62"/>
      <c r="D77" s="62"/>
      <c r="E77" s="360" t="str">
        <f>E9</f>
        <v>1 - SO 101 a 102</v>
      </c>
      <c r="F77" s="386"/>
      <c r="G77" s="386"/>
      <c r="H77" s="386"/>
      <c r="I77" s="163"/>
      <c r="J77" s="62"/>
      <c r="K77" s="62"/>
      <c r="L77" s="60"/>
    </row>
    <row r="78" spans="2:12" s="1" customFormat="1" ht="6.95" customHeight="1">
      <c r="B78" s="40"/>
      <c r="C78" s="62"/>
      <c r="D78" s="62"/>
      <c r="E78" s="62"/>
      <c r="F78" s="62"/>
      <c r="G78" s="62"/>
      <c r="H78" s="62"/>
      <c r="I78" s="163"/>
      <c r="J78" s="62"/>
      <c r="K78" s="62"/>
      <c r="L78" s="60"/>
    </row>
    <row r="79" spans="2:12" s="1" customFormat="1" ht="18" customHeight="1">
      <c r="B79" s="40"/>
      <c r="C79" s="64" t="s">
        <v>23</v>
      </c>
      <c r="D79" s="62"/>
      <c r="E79" s="62"/>
      <c r="F79" s="164" t="str">
        <f>F12</f>
        <v xml:space="preserve"> </v>
      </c>
      <c r="G79" s="62"/>
      <c r="H79" s="62"/>
      <c r="I79" s="165" t="s">
        <v>25</v>
      </c>
      <c r="J79" s="72" t="str">
        <f>IF(J12="","",J12)</f>
        <v>19. 10. 2017</v>
      </c>
      <c r="K79" s="62"/>
      <c r="L79" s="60"/>
    </row>
    <row r="80" spans="2:12" s="1" customFormat="1" ht="6.95" customHeight="1">
      <c r="B80" s="40"/>
      <c r="C80" s="62"/>
      <c r="D80" s="62"/>
      <c r="E80" s="62"/>
      <c r="F80" s="62"/>
      <c r="G80" s="62"/>
      <c r="H80" s="62"/>
      <c r="I80" s="163"/>
      <c r="J80" s="62"/>
      <c r="K80" s="62"/>
      <c r="L80" s="60"/>
    </row>
    <row r="81" spans="2:65" s="1" customFormat="1">
      <c r="B81" s="40"/>
      <c r="C81" s="64" t="s">
        <v>27</v>
      </c>
      <c r="D81" s="62"/>
      <c r="E81" s="62"/>
      <c r="F81" s="164" t="str">
        <f>E15</f>
        <v xml:space="preserve"> </v>
      </c>
      <c r="G81" s="62"/>
      <c r="H81" s="62"/>
      <c r="I81" s="165" t="s">
        <v>32</v>
      </c>
      <c r="J81" s="164" t="str">
        <f>E21</f>
        <v xml:space="preserve"> </v>
      </c>
      <c r="K81" s="62"/>
      <c r="L81" s="60"/>
    </row>
    <row r="82" spans="2:65" s="1" customFormat="1" ht="14.45" customHeight="1">
      <c r="B82" s="40"/>
      <c r="C82" s="64" t="s">
        <v>30</v>
      </c>
      <c r="D82" s="62"/>
      <c r="E82" s="62"/>
      <c r="F82" s="164" t="str">
        <f>IF(E18="","",E18)</f>
        <v/>
      </c>
      <c r="G82" s="62"/>
      <c r="H82" s="62"/>
      <c r="I82" s="163"/>
      <c r="J82" s="62"/>
      <c r="K82" s="62"/>
      <c r="L82" s="60"/>
    </row>
    <row r="83" spans="2:65" s="1" customFormat="1" ht="10.35" customHeight="1">
      <c r="B83" s="40"/>
      <c r="C83" s="62"/>
      <c r="D83" s="62"/>
      <c r="E83" s="62"/>
      <c r="F83" s="62"/>
      <c r="G83" s="62"/>
      <c r="H83" s="62"/>
      <c r="I83" s="163"/>
      <c r="J83" s="62"/>
      <c r="K83" s="62"/>
      <c r="L83" s="60"/>
    </row>
    <row r="84" spans="2:65" s="9" customFormat="1" ht="29.25" customHeight="1">
      <c r="B84" s="166"/>
      <c r="C84" s="167" t="s">
        <v>150</v>
      </c>
      <c r="D84" s="168" t="s">
        <v>54</v>
      </c>
      <c r="E84" s="168" t="s">
        <v>50</v>
      </c>
      <c r="F84" s="168" t="s">
        <v>151</v>
      </c>
      <c r="G84" s="168" t="s">
        <v>152</v>
      </c>
      <c r="H84" s="168" t="s">
        <v>153</v>
      </c>
      <c r="I84" s="169" t="s">
        <v>154</v>
      </c>
      <c r="J84" s="168" t="s">
        <v>137</v>
      </c>
      <c r="K84" s="170" t="s">
        <v>155</v>
      </c>
      <c r="L84" s="171"/>
      <c r="M84" s="80" t="s">
        <v>156</v>
      </c>
      <c r="N84" s="81" t="s">
        <v>39</v>
      </c>
      <c r="O84" s="81" t="s">
        <v>157</v>
      </c>
      <c r="P84" s="81" t="s">
        <v>158</v>
      </c>
      <c r="Q84" s="81" t="s">
        <v>159</v>
      </c>
      <c r="R84" s="81" t="s">
        <v>160</v>
      </c>
      <c r="S84" s="81" t="s">
        <v>161</v>
      </c>
      <c r="T84" s="82" t="s">
        <v>162</v>
      </c>
    </row>
    <row r="85" spans="2:65" s="1" customFormat="1" ht="29.25" customHeight="1">
      <c r="B85" s="40"/>
      <c r="C85" s="86" t="s">
        <v>138</v>
      </c>
      <c r="D85" s="62"/>
      <c r="E85" s="62"/>
      <c r="F85" s="62"/>
      <c r="G85" s="62"/>
      <c r="H85" s="62"/>
      <c r="I85" s="163"/>
      <c r="J85" s="172">
        <f>BK85</f>
        <v>0</v>
      </c>
      <c r="K85" s="62"/>
      <c r="L85" s="60"/>
      <c r="M85" s="83"/>
      <c r="N85" s="84"/>
      <c r="O85" s="84"/>
      <c r="P85" s="173">
        <f>P86</f>
        <v>0</v>
      </c>
      <c r="Q85" s="84"/>
      <c r="R85" s="173">
        <f>R86</f>
        <v>2283.5626359999997</v>
      </c>
      <c r="S85" s="84"/>
      <c r="T85" s="174">
        <f>T86</f>
        <v>916.27819999999986</v>
      </c>
      <c r="AT85" s="23" t="s">
        <v>68</v>
      </c>
      <c r="AU85" s="23" t="s">
        <v>139</v>
      </c>
      <c r="BK85" s="175">
        <f>BK86</f>
        <v>0</v>
      </c>
    </row>
    <row r="86" spans="2:65" s="10" customFormat="1" ht="37.35" customHeight="1">
      <c r="B86" s="176"/>
      <c r="C86" s="177"/>
      <c r="D86" s="178" t="s">
        <v>68</v>
      </c>
      <c r="E86" s="179" t="s">
        <v>163</v>
      </c>
      <c r="F86" s="179" t="s">
        <v>164</v>
      </c>
      <c r="G86" s="177"/>
      <c r="H86" s="177"/>
      <c r="I86" s="180"/>
      <c r="J86" s="181">
        <f>BK86</f>
        <v>0</v>
      </c>
      <c r="K86" s="177"/>
      <c r="L86" s="182"/>
      <c r="M86" s="183"/>
      <c r="N86" s="184"/>
      <c r="O86" s="184"/>
      <c r="P86" s="185">
        <f>P87+P154+P160+P163+P213+P236+P283</f>
        <v>0</v>
      </c>
      <c r="Q86" s="184"/>
      <c r="R86" s="185">
        <f>R87+R154+R160+R163+R213+R236+R283</f>
        <v>2283.5626359999997</v>
      </c>
      <c r="S86" s="184"/>
      <c r="T86" s="186">
        <f>T87+T154+T160+T163+T213+T236+T283</f>
        <v>916.27819999999986</v>
      </c>
      <c r="AR86" s="187" t="s">
        <v>74</v>
      </c>
      <c r="AT86" s="188" t="s">
        <v>68</v>
      </c>
      <c r="AU86" s="188" t="s">
        <v>69</v>
      </c>
      <c r="AY86" s="187" t="s">
        <v>165</v>
      </c>
      <c r="BK86" s="189">
        <f>BK87+BK154+BK160+BK163+BK213+BK236+BK283</f>
        <v>0</v>
      </c>
    </row>
    <row r="87" spans="2:65" s="10" customFormat="1" ht="19.899999999999999" customHeight="1">
      <c r="B87" s="176"/>
      <c r="C87" s="177"/>
      <c r="D87" s="190" t="s">
        <v>68</v>
      </c>
      <c r="E87" s="191" t="s">
        <v>74</v>
      </c>
      <c r="F87" s="191" t="s">
        <v>166</v>
      </c>
      <c r="G87" s="177"/>
      <c r="H87" s="177"/>
      <c r="I87" s="180"/>
      <c r="J87" s="192">
        <f>BK87</f>
        <v>0</v>
      </c>
      <c r="K87" s="177"/>
      <c r="L87" s="182"/>
      <c r="M87" s="183"/>
      <c r="N87" s="184"/>
      <c r="O87" s="184"/>
      <c r="P87" s="185">
        <f>SUM(P88:P153)</f>
        <v>0</v>
      </c>
      <c r="Q87" s="184"/>
      <c r="R87" s="185">
        <f>SUM(R88:R153)</f>
        <v>102.17748</v>
      </c>
      <c r="S87" s="184"/>
      <c r="T87" s="186">
        <f>SUM(T88:T153)</f>
        <v>910.57819999999981</v>
      </c>
      <c r="AR87" s="187" t="s">
        <v>74</v>
      </c>
      <c r="AT87" s="188" t="s">
        <v>68</v>
      </c>
      <c r="AU87" s="188" t="s">
        <v>74</v>
      </c>
      <c r="AY87" s="187" t="s">
        <v>165</v>
      </c>
      <c r="BK87" s="189">
        <f>SUM(BK88:BK153)</f>
        <v>0</v>
      </c>
    </row>
    <row r="88" spans="2:65" s="1" customFormat="1" ht="31.5" customHeight="1">
      <c r="B88" s="40"/>
      <c r="C88" s="193" t="s">
        <v>74</v>
      </c>
      <c r="D88" s="193" t="s">
        <v>167</v>
      </c>
      <c r="E88" s="194" t="s">
        <v>168</v>
      </c>
      <c r="F88" s="195" t="s">
        <v>169</v>
      </c>
      <c r="G88" s="196" t="s">
        <v>89</v>
      </c>
      <c r="H88" s="197">
        <v>186</v>
      </c>
      <c r="I88" s="198"/>
      <c r="J88" s="199">
        <f>ROUND(I88*H88,2)</f>
        <v>0</v>
      </c>
      <c r="K88" s="195" t="s">
        <v>170</v>
      </c>
      <c r="L88" s="60"/>
      <c r="M88" s="200" t="s">
        <v>21</v>
      </c>
      <c r="N88" s="201" t="s">
        <v>40</v>
      </c>
      <c r="O88" s="41"/>
      <c r="P88" s="202">
        <f>O88*H88</f>
        <v>0</v>
      </c>
      <c r="Q88" s="202">
        <v>0</v>
      </c>
      <c r="R88" s="202">
        <f>Q88*H88</f>
        <v>0</v>
      </c>
      <c r="S88" s="202">
        <v>0</v>
      </c>
      <c r="T88" s="203">
        <f>S88*H88</f>
        <v>0</v>
      </c>
      <c r="AR88" s="23" t="s">
        <v>171</v>
      </c>
      <c r="AT88" s="23" t="s">
        <v>167</v>
      </c>
      <c r="AU88" s="23" t="s">
        <v>78</v>
      </c>
      <c r="AY88" s="23" t="s">
        <v>165</v>
      </c>
      <c r="BE88" s="204">
        <f>IF(N88="základní",J88,0)</f>
        <v>0</v>
      </c>
      <c r="BF88" s="204">
        <f>IF(N88="snížená",J88,0)</f>
        <v>0</v>
      </c>
      <c r="BG88" s="204">
        <f>IF(N88="zákl. přenesená",J88,0)</f>
        <v>0</v>
      </c>
      <c r="BH88" s="204">
        <f>IF(N88="sníž. přenesená",J88,0)</f>
        <v>0</v>
      </c>
      <c r="BI88" s="204">
        <f>IF(N88="nulová",J88,0)</f>
        <v>0</v>
      </c>
      <c r="BJ88" s="23" t="s">
        <v>74</v>
      </c>
      <c r="BK88" s="204">
        <f>ROUND(I88*H88,2)</f>
        <v>0</v>
      </c>
      <c r="BL88" s="23" t="s">
        <v>171</v>
      </c>
      <c r="BM88" s="23" t="s">
        <v>172</v>
      </c>
    </row>
    <row r="89" spans="2:65" s="11" customFormat="1" ht="13.5">
      <c r="B89" s="205"/>
      <c r="C89" s="206"/>
      <c r="D89" s="207" t="s">
        <v>173</v>
      </c>
      <c r="E89" s="208" t="s">
        <v>21</v>
      </c>
      <c r="F89" s="209" t="s">
        <v>174</v>
      </c>
      <c r="G89" s="206"/>
      <c r="H89" s="210">
        <v>186</v>
      </c>
      <c r="I89" s="211"/>
      <c r="J89" s="206"/>
      <c r="K89" s="206"/>
      <c r="L89" s="212"/>
      <c r="M89" s="213"/>
      <c r="N89" s="214"/>
      <c r="O89" s="214"/>
      <c r="P89" s="214"/>
      <c r="Q89" s="214"/>
      <c r="R89" s="214"/>
      <c r="S89" s="214"/>
      <c r="T89" s="215"/>
      <c r="AT89" s="216" t="s">
        <v>173</v>
      </c>
      <c r="AU89" s="216" t="s">
        <v>78</v>
      </c>
      <c r="AV89" s="11" t="s">
        <v>78</v>
      </c>
      <c r="AW89" s="11" t="s">
        <v>33</v>
      </c>
      <c r="AX89" s="11" t="s">
        <v>69</v>
      </c>
      <c r="AY89" s="216" t="s">
        <v>165</v>
      </c>
    </row>
    <row r="90" spans="2:65" s="1" customFormat="1" ht="31.5" customHeight="1">
      <c r="B90" s="40"/>
      <c r="C90" s="193" t="s">
        <v>78</v>
      </c>
      <c r="D90" s="193" t="s">
        <v>167</v>
      </c>
      <c r="E90" s="194" t="s">
        <v>175</v>
      </c>
      <c r="F90" s="195" t="s">
        <v>176</v>
      </c>
      <c r="G90" s="196" t="s">
        <v>89</v>
      </c>
      <c r="H90" s="197">
        <v>186</v>
      </c>
      <c r="I90" s="198"/>
      <c r="J90" s="199">
        <f>ROUND(I90*H90,2)</f>
        <v>0</v>
      </c>
      <c r="K90" s="195" t="s">
        <v>170</v>
      </c>
      <c r="L90" s="60"/>
      <c r="M90" s="200" t="s">
        <v>21</v>
      </c>
      <c r="N90" s="201" t="s">
        <v>40</v>
      </c>
      <c r="O90" s="41"/>
      <c r="P90" s="202">
        <f>O90*H90</f>
        <v>0</v>
      </c>
      <c r="Q90" s="202">
        <v>1.8000000000000001E-4</v>
      </c>
      <c r="R90" s="202">
        <f>Q90*H90</f>
        <v>3.3480000000000003E-2</v>
      </c>
      <c r="S90" s="202">
        <v>0</v>
      </c>
      <c r="T90" s="203">
        <f>S90*H90</f>
        <v>0</v>
      </c>
      <c r="AR90" s="23" t="s">
        <v>171</v>
      </c>
      <c r="AT90" s="23" t="s">
        <v>167</v>
      </c>
      <c r="AU90" s="23" t="s">
        <v>78</v>
      </c>
      <c r="AY90" s="23" t="s">
        <v>165</v>
      </c>
      <c r="BE90" s="204">
        <f>IF(N90="základní",J90,0)</f>
        <v>0</v>
      </c>
      <c r="BF90" s="204">
        <f>IF(N90="snížená",J90,0)</f>
        <v>0</v>
      </c>
      <c r="BG90" s="204">
        <f>IF(N90="zákl. přenesená",J90,0)</f>
        <v>0</v>
      </c>
      <c r="BH90" s="204">
        <f>IF(N90="sníž. přenesená",J90,0)</f>
        <v>0</v>
      </c>
      <c r="BI90" s="204">
        <f>IF(N90="nulová",J90,0)</f>
        <v>0</v>
      </c>
      <c r="BJ90" s="23" t="s">
        <v>74</v>
      </c>
      <c r="BK90" s="204">
        <f>ROUND(I90*H90,2)</f>
        <v>0</v>
      </c>
      <c r="BL90" s="23" t="s">
        <v>171</v>
      </c>
      <c r="BM90" s="23" t="s">
        <v>177</v>
      </c>
    </row>
    <row r="91" spans="2:65" s="1" customFormat="1" ht="44.25" customHeight="1">
      <c r="B91" s="40"/>
      <c r="C91" s="193" t="s">
        <v>178</v>
      </c>
      <c r="D91" s="193" t="s">
        <v>167</v>
      </c>
      <c r="E91" s="194" t="s">
        <v>179</v>
      </c>
      <c r="F91" s="195" t="s">
        <v>180</v>
      </c>
      <c r="G91" s="196" t="s">
        <v>89</v>
      </c>
      <c r="H91" s="197">
        <v>1753.9</v>
      </c>
      <c r="I91" s="198"/>
      <c r="J91" s="199">
        <f>ROUND(I91*H91,2)</f>
        <v>0</v>
      </c>
      <c r="K91" s="195" t="s">
        <v>170</v>
      </c>
      <c r="L91" s="60"/>
      <c r="M91" s="200" t="s">
        <v>21</v>
      </c>
      <c r="N91" s="201" t="s">
        <v>40</v>
      </c>
      <c r="O91" s="41"/>
      <c r="P91" s="202">
        <f>O91*H91</f>
        <v>0</v>
      </c>
      <c r="Q91" s="202">
        <v>0</v>
      </c>
      <c r="R91" s="202">
        <f>Q91*H91</f>
        <v>0</v>
      </c>
      <c r="S91" s="202">
        <v>0.28999999999999998</v>
      </c>
      <c r="T91" s="203">
        <f>S91*H91</f>
        <v>508.63099999999997</v>
      </c>
      <c r="AR91" s="23" t="s">
        <v>171</v>
      </c>
      <c r="AT91" s="23" t="s">
        <v>167</v>
      </c>
      <c r="AU91" s="23" t="s">
        <v>78</v>
      </c>
      <c r="AY91" s="23" t="s">
        <v>165</v>
      </c>
      <c r="BE91" s="204">
        <f>IF(N91="základní",J91,0)</f>
        <v>0</v>
      </c>
      <c r="BF91" s="204">
        <f>IF(N91="snížená",J91,0)</f>
        <v>0</v>
      </c>
      <c r="BG91" s="204">
        <f>IF(N91="zákl. přenesená",J91,0)</f>
        <v>0</v>
      </c>
      <c r="BH91" s="204">
        <f>IF(N91="sníž. přenesená",J91,0)</f>
        <v>0</v>
      </c>
      <c r="BI91" s="204">
        <f>IF(N91="nulová",J91,0)</f>
        <v>0</v>
      </c>
      <c r="BJ91" s="23" t="s">
        <v>74</v>
      </c>
      <c r="BK91" s="204">
        <f>ROUND(I91*H91,2)</f>
        <v>0</v>
      </c>
      <c r="BL91" s="23" t="s">
        <v>171</v>
      </c>
      <c r="BM91" s="23" t="s">
        <v>181</v>
      </c>
    </row>
    <row r="92" spans="2:65" s="11" customFormat="1" ht="13.5">
      <c r="B92" s="205"/>
      <c r="C92" s="206"/>
      <c r="D92" s="207" t="s">
        <v>173</v>
      </c>
      <c r="E92" s="208" t="s">
        <v>21</v>
      </c>
      <c r="F92" s="209" t="s">
        <v>182</v>
      </c>
      <c r="G92" s="206"/>
      <c r="H92" s="210">
        <v>1753.9</v>
      </c>
      <c r="I92" s="211"/>
      <c r="J92" s="206"/>
      <c r="K92" s="206"/>
      <c r="L92" s="212"/>
      <c r="M92" s="213"/>
      <c r="N92" s="214"/>
      <c r="O92" s="214"/>
      <c r="P92" s="214"/>
      <c r="Q92" s="214"/>
      <c r="R92" s="214"/>
      <c r="S92" s="214"/>
      <c r="T92" s="215"/>
      <c r="AT92" s="216" t="s">
        <v>173</v>
      </c>
      <c r="AU92" s="216" t="s">
        <v>78</v>
      </c>
      <c r="AV92" s="11" t="s">
        <v>78</v>
      </c>
      <c r="AW92" s="11" t="s">
        <v>33</v>
      </c>
      <c r="AX92" s="11" t="s">
        <v>69</v>
      </c>
      <c r="AY92" s="216" t="s">
        <v>165</v>
      </c>
    </row>
    <row r="93" spans="2:65" s="1" customFormat="1" ht="44.25" customHeight="1">
      <c r="B93" s="40"/>
      <c r="C93" s="193" t="s">
        <v>171</v>
      </c>
      <c r="D93" s="193" t="s">
        <v>167</v>
      </c>
      <c r="E93" s="194" t="s">
        <v>183</v>
      </c>
      <c r="F93" s="195" t="s">
        <v>184</v>
      </c>
      <c r="G93" s="196" t="s">
        <v>89</v>
      </c>
      <c r="H93" s="197">
        <v>20</v>
      </c>
      <c r="I93" s="198"/>
      <c r="J93" s="199">
        <f>ROUND(I93*H93,2)</f>
        <v>0</v>
      </c>
      <c r="K93" s="195" t="s">
        <v>170</v>
      </c>
      <c r="L93" s="60"/>
      <c r="M93" s="200" t="s">
        <v>21</v>
      </c>
      <c r="N93" s="201" t="s">
        <v>40</v>
      </c>
      <c r="O93" s="41"/>
      <c r="P93" s="202">
        <f>O93*H93</f>
        <v>0</v>
      </c>
      <c r="Q93" s="202">
        <v>0</v>
      </c>
      <c r="R93" s="202">
        <f>Q93*H93</f>
        <v>0</v>
      </c>
      <c r="S93" s="202">
        <v>0.44</v>
      </c>
      <c r="T93" s="203">
        <f>S93*H93</f>
        <v>8.8000000000000007</v>
      </c>
      <c r="AR93" s="23" t="s">
        <v>171</v>
      </c>
      <c r="AT93" s="23" t="s">
        <v>167</v>
      </c>
      <c r="AU93" s="23" t="s">
        <v>78</v>
      </c>
      <c r="AY93" s="23" t="s">
        <v>165</v>
      </c>
      <c r="BE93" s="204">
        <f>IF(N93="základní",J93,0)</f>
        <v>0</v>
      </c>
      <c r="BF93" s="204">
        <f>IF(N93="snížená",J93,0)</f>
        <v>0</v>
      </c>
      <c r="BG93" s="204">
        <f>IF(N93="zákl. přenesená",J93,0)</f>
        <v>0</v>
      </c>
      <c r="BH93" s="204">
        <f>IF(N93="sníž. přenesená",J93,0)</f>
        <v>0</v>
      </c>
      <c r="BI93" s="204">
        <f>IF(N93="nulová",J93,0)</f>
        <v>0</v>
      </c>
      <c r="BJ93" s="23" t="s">
        <v>74</v>
      </c>
      <c r="BK93" s="204">
        <f>ROUND(I93*H93,2)</f>
        <v>0</v>
      </c>
      <c r="BL93" s="23" t="s">
        <v>171</v>
      </c>
      <c r="BM93" s="23" t="s">
        <v>185</v>
      </c>
    </row>
    <row r="94" spans="2:65" s="11" customFormat="1" ht="13.5">
      <c r="B94" s="205"/>
      <c r="C94" s="206"/>
      <c r="D94" s="207" t="s">
        <v>173</v>
      </c>
      <c r="E94" s="208" t="s">
        <v>21</v>
      </c>
      <c r="F94" s="209" t="s">
        <v>186</v>
      </c>
      <c r="G94" s="206"/>
      <c r="H94" s="210">
        <v>20</v>
      </c>
      <c r="I94" s="211"/>
      <c r="J94" s="206"/>
      <c r="K94" s="206"/>
      <c r="L94" s="212"/>
      <c r="M94" s="213"/>
      <c r="N94" s="214"/>
      <c r="O94" s="214"/>
      <c r="P94" s="214"/>
      <c r="Q94" s="214"/>
      <c r="R94" s="214"/>
      <c r="S94" s="214"/>
      <c r="T94" s="215"/>
      <c r="AT94" s="216" t="s">
        <v>173</v>
      </c>
      <c r="AU94" s="216" t="s">
        <v>78</v>
      </c>
      <c r="AV94" s="11" t="s">
        <v>78</v>
      </c>
      <c r="AW94" s="11" t="s">
        <v>33</v>
      </c>
      <c r="AX94" s="11" t="s">
        <v>69</v>
      </c>
      <c r="AY94" s="216" t="s">
        <v>165</v>
      </c>
    </row>
    <row r="95" spans="2:65" s="1" customFormat="1" ht="44.25" customHeight="1">
      <c r="B95" s="40"/>
      <c r="C95" s="193" t="s">
        <v>187</v>
      </c>
      <c r="D95" s="193" t="s">
        <v>167</v>
      </c>
      <c r="E95" s="194" t="s">
        <v>188</v>
      </c>
      <c r="F95" s="195" t="s">
        <v>189</v>
      </c>
      <c r="G95" s="196" t="s">
        <v>89</v>
      </c>
      <c r="H95" s="197">
        <v>1753.9</v>
      </c>
      <c r="I95" s="198"/>
      <c r="J95" s="199">
        <f>ROUND(I95*H95,2)</f>
        <v>0</v>
      </c>
      <c r="K95" s="195" t="s">
        <v>170</v>
      </c>
      <c r="L95" s="60"/>
      <c r="M95" s="200" t="s">
        <v>21</v>
      </c>
      <c r="N95" s="201" t="s">
        <v>40</v>
      </c>
      <c r="O95" s="41"/>
      <c r="P95" s="202">
        <f>O95*H95</f>
        <v>0</v>
      </c>
      <c r="Q95" s="202">
        <v>0</v>
      </c>
      <c r="R95" s="202">
        <f>Q95*H95</f>
        <v>0</v>
      </c>
      <c r="S95" s="202">
        <v>9.8000000000000004E-2</v>
      </c>
      <c r="T95" s="203">
        <f>S95*H95</f>
        <v>171.88220000000001</v>
      </c>
      <c r="AR95" s="23" t="s">
        <v>171</v>
      </c>
      <c r="AT95" s="23" t="s">
        <v>167</v>
      </c>
      <c r="AU95" s="23" t="s">
        <v>78</v>
      </c>
      <c r="AY95" s="23" t="s">
        <v>165</v>
      </c>
      <c r="BE95" s="204">
        <f>IF(N95="základní",J95,0)</f>
        <v>0</v>
      </c>
      <c r="BF95" s="204">
        <f>IF(N95="snížená",J95,0)</f>
        <v>0</v>
      </c>
      <c r="BG95" s="204">
        <f>IF(N95="zákl. přenesená",J95,0)</f>
        <v>0</v>
      </c>
      <c r="BH95" s="204">
        <f>IF(N95="sníž. přenesená",J95,0)</f>
        <v>0</v>
      </c>
      <c r="BI95" s="204">
        <f>IF(N95="nulová",J95,0)</f>
        <v>0</v>
      </c>
      <c r="BJ95" s="23" t="s">
        <v>74</v>
      </c>
      <c r="BK95" s="204">
        <f>ROUND(I95*H95,2)</f>
        <v>0</v>
      </c>
      <c r="BL95" s="23" t="s">
        <v>171</v>
      </c>
      <c r="BM95" s="23" t="s">
        <v>190</v>
      </c>
    </row>
    <row r="96" spans="2:65" s="11" customFormat="1" ht="13.5">
      <c r="B96" s="205"/>
      <c r="C96" s="206"/>
      <c r="D96" s="217" t="s">
        <v>173</v>
      </c>
      <c r="E96" s="218" t="s">
        <v>21</v>
      </c>
      <c r="F96" s="219" t="s">
        <v>191</v>
      </c>
      <c r="G96" s="206"/>
      <c r="H96" s="220">
        <v>1119</v>
      </c>
      <c r="I96" s="211"/>
      <c r="J96" s="206"/>
      <c r="K96" s="206"/>
      <c r="L96" s="212"/>
      <c r="M96" s="213"/>
      <c r="N96" s="214"/>
      <c r="O96" s="214"/>
      <c r="P96" s="214"/>
      <c r="Q96" s="214"/>
      <c r="R96" s="214"/>
      <c r="S96" s="214"/>
      <c r="T96" s="215"/>
      <c r="AT96" s="216" t="s">
        <v>173</v>
      </c>
      <c r="AU96" s="216" t="s">
        <v>78</v>
      </c>
      <c r="AV96" s="11" t="s">
        <v>78</v>
      </c>
      <c r="AW96" s="11" t="s">
        <v>33</v>
      </c>
      <c r="AX96" s="11" t="s">
        <v>69</v>
      </c>
      <c r="AY96" s="216" t="s">
        <v>165</v>
      </c>
    </row>
    <row r="97" spans="2:65" s="11" customFormat="1" ht="13.5">
      <c r="B97" s="205"/>
      <c r="C97" s="206"/>
      <c r="D97" s="217" t="s">
        <v>173</v>
      </c>
      <c r="E97" s="218" t="s">
        <v>21</v>
      </c>
      <c r="F97" s="219" t="s">
        <v>192</v>
      </c>
      <c r="G97" s="206"/>
      <c r="H97" s="220">
        <v>244.5</v>
      </c>
      <c r="I97" s="211"/>
      <c r="J97" s="206"/>
      <c r="K97" s="206"/>
      <c r="L97" s="212"/>
      <c r="M97" s="213"/>
      <c r="N97" s="214"/>
      <c r="O97" s="214"/>
      <c r="P97" s="214"/>
      <c r="Q97" s="214"/>
      <c r="R97" s="214"/>
      <c r="S97" s="214"/>
      <c r="T97" s="215"/>
      <c r="AT97" s="216" t="s">
        <v>173</v>
      </c>
      <c r="AU97" s="216" t="s">
        <v>78</v>
      </c>
      <c r="AV97" s="11" t="s">
        <v>78</v>
      </c>
      <c r="AW97" s="11" t="s">
        <v>33</v>
      </c>
      <c r="AX97" s="11" t="s">
        <v>69</v>
      </c>
      <c r="AY97" s="216" t="s">
        <v>165</v>
      </c>
    </row>
    <row r="98" spans="2:65" s="11" customFormat="1" ht="13.5">
      <c r="B98" s="205"/>
      <c r="C98" s="206"/>
      <c r="D98" s="207" t="s">
        <v>173</v>
      </c>
      <c r="E98" s="208" t="s">
        <v>21</v>
      </c>
      <c r="F98" s="209" t="s">
        <v>193</v>
      </c>
      <c r="G98" s="206"/>
      <c r="H98" s="210">
        <v>390.4</v>
      </c>
      <c r="I98" s="211"/>
      <c r="J98" s="206"/>
      <c r="K98" s="206"/>
      <c r="L98" s="212"/>
      <c r="M98" s="213"/>
      <c r="N98" s="214"/>
      <c r="O98" s="214"/>
      <c r="P98" s="214"/>
      <c r="Q98" s="214"/>
      <c r="R98" s="214"/>
      <c r="S98" s="214"/>
      <c r="T98" s="215"/>
      <c r="AT98" s="216" t="s">
        <v>173</v>
      </c>
      <c r="AU98" s="216" t="s">
        <v>78</v>
      </c>
      <c r="AV98" s="11" t="s">
        <v>78</v>
      </c>
      <c r="AW98" s="11" t="s">
        <v>33</v>
      </c>
      <c r="AX98" s="11" t="s">
        <v>69</v>
      </c>
      <c r="AY98" s="216" t="s">
        <v>165</v>
      </c>
    </row>
    <row r="99" spans="2:65" s="1" customFormat="1" ht="44.25" customHeight="1">
      <c r="B99" s="40"/>
      <c r="C99" s="193" t="s">
        <v>194</v>
      </c>
      <c r="D99" s="193" t="s">
        <v>167</v>
      </c>
      <c r="E99" s="194" t="s">
        <v>195</v>
      </c>
      <c r="F99" s="195" t="s">
        <v>196</v>
      </c>
      <c r="G99" s="196" t="s">
        <v>89</v>
      </c>
      <c r="H99" s="197">
        <v>40</v>
      </c>
      <c r="I99" s="198"/>
      <c r="J99" s="199">
        <f>ROUND(I99*H99,2)</f>
        <v>0</v>
      </c>
      <c r="K99" s="195" t="s">
        <v>170</v>
      </c>
      <c r="L99" s="60"/>
      <c r="M99" s="200" t="s">
        <v>21</v>
      </c>
      <c r="N99" s="201" t="s">
        <v>40</v>
      </c>
      <c r="O99" s="41"/>
      <c r="P99" s="202">
        <f>O99*H99</f>
        <v>0</v>
      </c>
      <c r="Q99" s="202">
        <v>0</v>
      </c>
      <c r="R99" s="202">
        <f>Q99*H99</f>
        <v>0</v>
      </c>
      <c r="S99" s="202">
        <v>0.22</v>
      </c>
      <c r="T99" s="203">
        <f>S99*H99</f>
        <v>8.8000000000000007</v>
      </c>
      <c r="AR99" s="23" t="s">
        <v>171</v>
      </c>
      <c r="AT99" s="23" t="s">
        <v>167</v>
      </c>
      <c r="AU99" s="23" t="s">
        <v>78</v>
      </c>
      <c r="AY99" s="23" t="s">
        <v>165</v>
      </c>
      <c r="BE99" s="204">
        <f>IF(N99="základní",J99,0)</f>
        <v>0</v>
      </c>
      <c r="BF99" s="204">
        <f>IF(N99="snížená",J99,0)</f>
        <v>0</v>
      </c>
      <c r="BG99" s="204">
        <f>IF(N99="zákl. přenesená",J99,0)</f>
        <v>0</v>
      </c>
      <c r="BH99" s="204">
        <f>IF(N99="sníž. přenesená",J99,0)</f>
        <v>0</v>
      </c>
      <c r="BI99" s="204">
        <f>IF(N99="nulová",J99,0)</f>
        <v>0</v>
      </c>
      <c r="BJ99" s="23" t="s">
        <v>74</v>
      </c>
      <c r="BK99" s="204">
        <f>ROUND(I99*H99,2)</f>
        <v>0</v>
      </c>
      <c r="BL99" s="23" t="s">
        <v>171</v>
      </c>
      <c r="BM99" s="23" t="s">
        <v>197</v>
      </c>
    </row>
    <row r="100" spans="2:65" s="11" customFormat="1" ht="13.5">
      <c r="B100" s="205"/>
      <c r="C100" s="206"/>
      <c r="D100" s="207" t="s">
        <v>173</v>
      </c>
      <c r="E100" s="208" t="s">
        <v>21</v>
      </c>
      <c r="F100" s="209" t="s">
        <v>198</v>
      </c>
      <c r="G100" s="206"/>
      <c r="H100" s="210">
        <v>40</v>
      </c>
      <c r="I100" s="211"/>
      <c r="J100" s="206"/>
      <c r="K100" s="206"/>
      <c r="L100" s="212"/>
      <c r="M100" s="213"/>
      <c r="N100" s="214"/>
      <c r="O100" s="214"/>
      <c r="P100" s="214"/>
      <c r="Q100" s="214"/>
      <c r="R100" s="214"/>
      <c r="S100" s="214"/>
      <c r="T100" s="215"/>
      <c r="AT100" s="216" t="s">
        <v>173</v>
      </c>
      <c r="AU100" s="216" t="s">
        <v>78</v>
      </c>
      <c r="AV100" s="11" t="s">
        <v>78</v>
      </c>
      <c r="AW100" s="11" t="s">
        <v>33</v>
      </c>
      <c r="AX100" s="11" t="s">
        <v>69</v>
      </c>
      <c r="AY100" s="216" t="s">
        <v>165</v>
      </c>
    </row>
    <row r="101" spans="2:65" s="1" customFormat="1" ht="31.5" customHeight="1">
      <c r="B101" s="40"/>
      <c r="C101" s="193" t="s">
        <v>199</v>
      </c>
      <c r="D101" s="193" t="s">
        <v>167</v>
      </c>
      <c r="E101" s="194" t="s">
        <v>200</v>
      </c>
      <c r="F101" s="195" t="s">
        <v>201</v>
      </c>
      <c r="G101" s="196" t="s">
        <v>130</v>
      </c>
      <c r="H101" s="197">
        <v>1035</v>
      </c>
      <c r="I101" s="198"/>
      <c r="J101" s="199">
        <f>ROUND(I101*H101,2)</f>
        <v>0</v>
      </c>
      <c r="K101" s="195" t="s">
        <v>170</v>
      </c>
      <c r="L101" s="60"/>
      <c r="M101" s="200" t="s">
        <v>21</v>
      </c>
      <c r="N101" s="201" t="s">
        <v>40</v>
      </c>
      <c r="O101" s="41"/>
      <c r="P101" s="202">
        <f>O101*H101</f>
        <v>0</v>
      </c>
      <c r="Q101" s="202">
        <v>0</v>
      </c>
      <c r="R101" s="202">
        <f>Q101*H101</f>
        <v>0</v>
      </c>
      <c r="S101" s="202">
        <v>0.20499999999999999</v>
      </c>
      <c r="T101" s="203">
        <f>S101*H101</f>
        <v>212.17499999999998</v>
      </c>
      <c r="AR101" s="23" t="s">
        <v>171</v>
      </c>
      <c r="AT101" s="23" t="s">
        <v>167</v>
      </c>
      <c r="AU101" s="23" t="s">
        <v>78</v>
      </c>
      <c r="AY101" s="23" t="s">
        <v>165</v>
      </c>
      <c r="BE101" s="204">
        <f>IF(N101="základní",J101,0)</f>
        <v>0</v>
      </c>
      <c r="BF101" s="204">
        <f>IF(N101="snížená",J101,0)</f>
        <v>0</v>
      </c>
      <c r="BG101" s="204">
        <f>IF(N101="zákl. přenesená",J101,0)</f>
        <v>0</v>
      </c>
      <c r="BH101" s="204">
        <f>IF(N101="sníž. přenesená",J101,0)</f>
        <v>0</v>
      </c>
      <c r="BI101" s="204">
        <f>IF(N101="nulová",J101,0)</f>
        <v>0</v>
      </c>
      <c r="BJ101" s="23" t="s">
        <v>74</v>
      </c>
      <c r="BK101" s="204">
        <f>ROUND(I101*H101,2)</f>
        <v>0</v>
      </c>
      <c r="BL101" s="23" t="s">
        <v>171</v>
      </c>
      <c r="BM101" s="23" t="s">
        <v>202</v>
      </c>
    </row>
    <row r="102" spans="2:65" s="11" customFormat="1" ht="13.5">
      <c r="B102" s="205"/>
      <c r="C102" s="206"/>
      <c r="D102" s="217" t="s">
        <v>173</v>
      </c>
      <c r="E102" s="218" t="s">
        <v>21</v>
      </c>
      <c r="F102" s="219" t="s">
        <v>203</v>
      </c>
      <c r="G102" s="206"/>
      <c r="H102" s="220">
        <v>745</v>
      </c>
      <c r="I102" s="211"/>
      <c r="J102" s="206"/>
      <c r="K102" s="206"/>
      <c r="L102" s="212"/>
      <c r="M102" s="213"/>
      <c r="N102" s="214"/>
      <c r="O102" s="214"/>
      <c r="P102" s="214"/>
      <c r="Q102" s="214"/>
      <c r="R102" s="214"/>
      <c r="S102" s="214"/>
      <c r="T102" s="215"/>
      <c r="AT102" s="216" t="s">
        <v>173</v>
      </c>
      <c r="AU102" s="216" t="s">
        <v>78</v>
      </c>
      <c r="AV102" s="11" t="s">
        <v>78</v>
      </c>
      <c r="AW102" s="11" t="s">
        <v>33</v>
      </c>
      <c r="AX102" s="11" t="s">
        <v>69</v>
      </c>
      <c r="AY102" s="216" t="s">
        <v>165</v>
      </c>
    </row>
    <row r="103" spans="2:65" s="11" customFormat="1" ht="13.5">
      <c r="B103" s="205"/>
      <c r="C103" s="206"/>
      <c r="D103" s="217" t="s">
        <v>173</v>
      </c>
      <c r="E103" s="218" t="s">
        <v>21</v>
      </c>
      <c r="F103" s="219" t="s">
        <v>204</v>
      </c>
      <c r="G103" s="206"/>
      <c r="H103" s="220">
        <v>750</v>
      </c>
      <c r="I103" s="211"/>
      <c r="J103" s="206"/>
      <c r="K103" s="206"/>
      <c r="L103" s="212"/>
      <c r="M103" s="213"/>
      <c r="N103" s="214"/>
      <c r="O103" s="214"/>
      <c r="P103" s="214"/>
      <c r="Q103" s="214"/>
      <c r="R103" s="214"/>
      <c r="S103" s="214"/>
      <c r="T103" s="215"/>
      <c r="AT103" s="216" t="s">
        <v>173</v>
      </c>
      <c r="AU103" s="216" t="s">
        <v>78</v>
      </c>
      <c r="AV103" s="11" t="s">
        <v>78</v>
      </c>
      <c r="AW103" s="11" t="s">
        <v>33</v>
      </c>
      <c r="AX103" s="11" t="s">
        <v>69</v>
      </c>
      <c r="AY103" s="216" t="s">
        <v>165</v>
      </c>
    </row>
    <row r="104" spans="2:65" s="11" customFormat="1" ht="13.5">
      <c r="B104" s="205"/>
      <c r="C104" s="206"/>
      <c r="D104" s="207" t="s">
        <v>173</v>
      </c>
      <c r="E104" s="208" t="s">
        <v>21</v>
      </c>
      <c r="F104" s="209" t="s">
        <v>205</v>
      </c>
      <c r="G104" s="206"/>
      <c r="H104" s="210">
        <v>-460</v>
      </c>
      <c r="I104" s="211"/>
      <c r="J104" s="206"/>
      <c r="K104" s="206"/>
      <c r="L104" s="212"/>
      <c r="M104" s="213"/>
      <c r="N104" s="214"/>
      <c r="O104" s="214"/>
      <c r="P104" s="214"/>
      <c r="Q104" s="214"/>
      <c r="R104" s="214"/>
      <c r="S104" s="214"/>
      <c r="T104" s="215"/>
      <c r="AT104" s="216" t="s">
        <v>173</v>
      </c>
      <c r="AU104" s="216" t="s">
        <v>78</v>
      </c>
      <c r="AV104" s="11" t="s">
        <v>78</v>
      </c>
      <c r="AW104" s="11" t="s">
        <v>33</v>
      </c>
      <c r="AX104" s="11" t="s">
        <v>69</v>
      </c>
      <c r="AY104" s="216" t="s">
        <v>165</v>
      </c>
    </row>
    <row r="105" spans="2:65" s="1" customFormat="1" ht="57" customHeight="1">
      <c r="B105" s="40"/>
      <c r="C105" s="193" t="s">
        <v>206</v>
      </c>
      <c r="D105" s="193" t="s">
        <v>167</v>
      </c>
      <c r="E105" s="194" t="s">
        <v>207</v>
      </c>
      <c r="F105" s="195" t="s">
        <v>208</v>
      </c>
      <c r="G105" s="196" t="s">
        <v>130</v>
      </c>
      <c r="H105" s="197">
        <v>1035</v>
      </c>
      <c r="I105" s="198"/>
      <c r="J105" s="199">
        <f>ROUND(I105*H105,2)</f>
        <v>0</v>
      </c>
      <c r="K105" s="195" t="s">
        <v>21</v>
      </c>
      <c r="L105" s="60"/>
      <c r="M105" s="200" t="s">
        <v>21</v>
      </c>
      <c r="N105" s="201" t="s">
        <v>40</v>
      </c>
      <c r="O105" s="41"/>
      <c r="P105" s="202">
        <f>O105*H105</f>
        <v>0</v>
      </c>
      <c r="Q105" s="202">
        <v>0</v>
      </c>
      <c r="R105" s="202">
        <f>Q105*H105</f>
        <v>0</v>
      </c>
      <c r="S105" s="202">
        <v>0</v>
      </c>
      <c r="T105" s="203">
        <f>S105*H105</f>
        <v>0</v>
      </c>
      <c r="AR105" s="23" t="s">
        <v>171</v>
      </c>
      <c r="AT105" s="23" t="s">
        <v>167</v>
      </c>
      <c r="AU105" s="23" t="s">
        <v>78</v>
      </c>
      <c r="AY105" s="23" t="s">
        <v>165</v>
      </c>
      <c r="BE105" s="204">
        <f>IF(N105="základní",J105,0)</f>
        <v>0</v>
      </c>
      <c r="BF105" s="204">
        <f>IF(N105="snížená",J105,0)</f>
        <v>0</v>
      </c>
      <c r="BG105" s="204">
        <f>IF(N105="zákl. přenesená",J105,0)</f>
        <v>0</v>
      </c>
      <c r="BH105" s="204">
        <f>IF(N105="sníž. přenesená",J105,0)</f>
        <v>0</v>
      </c>
      <c r="BI105" s="204">
        <f>IF(N105="nulová",J105,0)</f>
        <v>0</v>
      </c>
      <c r="BJ105" s="23" t="s">
        <v>74</v>
      </c>
      <c r="BK105" s="204">
        <f>ROUND(I105*H105,2)</f>
        <v>0</v>
      </c>
      <c r="BL105" s="23" t="s">
        <v>171</v>
      </c>
      <c r="BM105" s="23" t="s">
        <v>209</v>
      </c>
    </row>
    <row r="106" spans="2:65" s="11" customFormat="1" ht="13.5">
      <c r="B106" s="205"/>
      <c r="C106" s="206"/>
      <c r="D106" s="217" t="s">
        <v>173</v>
      </c>
      <c r="E106" s="218" t="s">
        <v>21</v>
      </c>
      <c r="F106" s="219" t="s">
        <v>210</v>
      </c>
      <c r="G106" s="206"/>
      <c r="H106" s="220">
        <v>1035</v>
      </c>
      <c r="I106" s="211"/>
      <c r="J106" s="206"/>
      <c r="K106" s="206"/>
      <c r="L106" s="212"/>
      <c r="M106" s="213"/>
      <c r="N106" s="214"/>
      <c r="O106" s="214"/>
      <c r="P106" s="214"/>
      <c r="Q106" s="214"/>
      <c r="R106" s="214"/>
      <c r="S106" s="214"/>
      <c r="T106" s="215"/>
      <c r="AT106" s="216" t="s">
        <v>173</v>
      </c>
      <c r="AU106" s="216" t="s">
        <v>78</v>
      </c>
      <c r="AV106" s="11" t="s">
        <v>78</v>
      </c>
      <c r="AW106" s="11" t="s">
        <v>33</v>
      </c>
      <c r="AX106" s="11" t="s">
        <v>69</v>
      </c>
      <c r="AY106" s="216" t="s">
        <v>165</v>
      </c>
    </row>
    <row r="107" spans="2:65" s="12" customFormat="1" ht="13.5">
      <c r="B107" s="221"/>
      <c r="C107" s="222"/>
      <c r="D107" s="207" t="s">
        <v>173</v>
      </c>
      <c r="E107" s="223" t="s">
        <v>21</v>
      </c>
      <c r="F107" s="224" t="s">
        <v>211</v>
      </c>
      <c r="G107" s="222"/>
      <c r="H107" s="225">
        <v>1035</v>
      </c>
      <c r="I107" s="226"/>
      <c r="J107" s="222"/>
      <c r="K107" s="222"/>
      <c r="L107" s="227"/>
      <c r="M107" s="228"/>
      <c r="N107" s="229"/>
      <c r="O107" s="229"/>
      <c r="P107" s="229"/>
      <c r="Q107" s="229"/>
      <c r="R107" s="229"/>
      <c r="S107" s="229"/>
      <c r="T107" s="230"/>
      <c r="AT107" s="231" t="s">
        <v>173</v>
      </c>
      <c r="AU107" s="231" t="s">
        <v>78</v>
      </c>
      <c r="AV107" s="12" t="s">
        <v>171</v>
      </c>
      <c r="AW107" s="12" t="s">
        <v>33</v>
      </c>
      <c r="AX107" s="12" t="s">
        <v>74</v>
      </c>
      <c r="AY107" s="231" t="s">
        <v>165</v>
      </c>
    </row>
    <row r="108" spans="2:65" s="1" customFormat="1" ht="31.5" customHeight="1">
      <c r="B108" s="40"/>
      <c r="C108" s="193" t="s">
        <v>212</v>
      </c>
      <c r="D108" s="193" t="s">
        <v>167</v>
      </c>
      <c r="E108" s="194" t="s">
        <v>213</v>
      </c>
      <c r="F108" s="195" t="s">
        <v>214</v>
      </c>
      <c r="G108" s="196" t="s">
        <v>117</v>
      </c>
      <c r="H108" s="197">
        <v>1</v>
      </c>
      <c r="I108" s="198"/>
      <c r="J108" s="199">
        <f>ROUND(I108*H108,2)</f>
        <v>0</v>
      </c>
      <c r="K108" s="195" t="s">
        <v>170</v>
      </c>
      <c r="L108" s="60"/>
      <c r="M108" s="200" t="s">
        <v>21</v>
      </c>
      <c r="N108" s="201" t="s">
        <v>40</v>
      </c>
      <c r="O108" s="41"/>
      <c r="P108" s="202">
        <f>O108*H108</f>
        <v>0</v>
      </c>
      <c r="Q108" s="202">
        <v>0</v>
      </c>
      <c r="R108" s="202">
        <f>Q108*H108</f>
        <v>0</v>
      </c>
      <c r="S108" s="202">
        <v>0.28999999999999998</v>
      </c>
      <c r="T108" s="203">
        <f>S108*H108</f>
        <v>0.28999999999999998</v>
      </c>
      <c r="AR108" s="23" t="s">
        <v>171</v>
      </c>
      <c r="AT108" s="23" t="s">
        <v>167</v>
      </c>
      <c r="AU108" s="23" t="s">
        <v>78</v>
      </c>
      <c r="AY108" s="23" t="s">
        <v>165</v>
      </c>
      <c r="BE108" s="204">
        <f>IF(N108="základní",J108,0)</f>
        <v>0</v>
      </c>
      <c r="BF108" s="204">
        <f>IF(N108="snížená",J108,0)</f>
        <v>0</v>
      </c>
      <c r="BG108" s="204">
        <f>IF(N108="zákl. přenesená",J108,0)</f>
        <v>0</v>
      </c>
      <c r="BH108" s="204">
        <f>IF(N108="sníž. přenesená",J108,0)</f>
        <v>0</v>
      </c>
      <c r="BI108" s="204">
        <f>IF(N108="nulová",J108,0)</f>
        <v>0</v>
      </c>
      <c r="BJ108" s="23" t="s">
        <v>74</v>
      </c>
      <c r="BK108" s="204">
        <f>ROUND(I108*H108,2)</f>
        <v>0</v>
      </c>
      <c r="BL108" s="23" t="s">
        <v>171</v>
      </c>
      <c r="BM108" s="23" t="s">
        <v>215</v>
      </c>
    </row>
    <row r="109" spans="2:65" s="1" customFormat="1" ht="44.25" customHeight="1">
      <c r="B109" s="40"/>
      <c r="C109" s="193" t="s">
        <v>216</v>
      </c>
      <c r="D109" s="193" t="s">
        <v>167</v>
      </c>
      <c r="E109" s="194" t="s">
        <v>217</v>
      </c>
      <c r="F109" s="195" t="s">
        <v>218</v>
      </c>
      <c r="G109" s="196" t="s">
        <v>219</v>
      </c>
      <c r="H109" s="197">
        <v>227.15</v>
      </c>
      <c r="I109" s="198"/>
      <c r="J109" s="199">
        <f>ROUND(I109*H109,2)</f>
        <v>0</v>
      </c>
      <c r="K109" s="195" t="s">
        <v>170</v>
      </c>
      <c r="L109" s="60"/>
      <c r="M109" s="200" t="s">
        <v>21</v>
      </c>
      <c r="N109" s="201" t="s">
        <v>40</v>
      </c>
      <c r="O109" s="41"/>
      <c r="P109" s="202">
        <f>O109*H109</f>
        <v>0</v>
      </c>
      <c r="Q109" s="202">
        <v>0</v>
      </c>
      <c r="R109" s="202">
        <f>Q109*H109</f>
        <v>0</v>
      </c>
      <c r="S109" s="202">
        <v>0</v>
      </c>
      <c r="T109" s="203">
        <f>S109*H109</f>
        <v>0</v>
      </c>
      <c r="AR109" s="23" t="s">
        <v>171</v>
      </c>
      <c r="AT109" s="23" t="s">
        <v>167</v>
      </c>
      <c r="AU109" s="23" t="s">
        <v>78</v>
      </c>
      <c r="AY109" s="23" t="s">
        <v>165</v>
      </c>
      <c r="BE109" s="204">
        <f>IF(N109="základní",J109,0)</f>
        <v>0</v>
      </c>
      <c r="BF109" s="204">
        <f>IF(N109="snížená",J109,0)</f>
        <v>0</v>
      </c>
      <c r="BG109" s="204">
        <f>IF(N109="zákl. přenesená",J109,0)</f>
        <v>0</v>
      </c>
      <c r="BH109" s="204">
        <f>IF(N109="sníž. přenesená",J109,0)</f>
        <v>0</v>
      </c>
      <c r="BI109" s="204">
        <f>IF(N109="nulová",J109,0)</f>
        <v>0</v>
      </c>
      <c r="BJ109" s="23" t="s">
        <v>74</v>
      </c>
      <c r="BK109" s="204">
        <f>ROUND(I109*H109,2)</f>
        <v>0</v>
      </c>
      <c r="BL109" s="23" t="s">
        <v>171</v>
      </c>
      <c r="BM109" s="23" t="s">
        <v>220</v>
      </c>
    </row>
    <row r="110" spans="2:65" s="1" customFormat="1" ht="31.5" customHeight="1">
      <c r="B110" s="40"/>
      <c r="C110" s="193" t="s">
        <v>221</v>
      </c>
      <c r="D110" s="193" t="s">
        <v>167</v>
      </c>
      <c r="E110" s="194" t="s">
        <v>222</v>
      </c>
      <c r="F110" s="195" t="s">
        <v>223</v>
      </c>
      <c r="G110" s="196" t="s">
        <v>219</v>
      </c>
      <c r="H110" s="197">
        <v>57.6</v>
      </c>
      <c r="I110" s="198"/>
      <c r="J110" s="199">
        <f>ROUND(I110*H110,2)</f>
        <v>0</v>
      </c>
      <c r="K110" s="195" t="s">
        <v>170</v>
      </c>
      <c r="L110" s="60"/>
      <c r="M110" s="200" t="s">
        <v>21</v>
      </c>
      <c r="N110" s="201" t="s">
        <v>40</v>
      </c>
      <c r="O110" s="41"/>
      <c r="P110" s="202">
        <f>O110*H110</f>
        <v>0</v>
      </c>
      <c r="Q110" s="202">
        <v>0</v>
      </c>
      <c r="R110" s="202">
        <f>Q110*H110</f>
        <v>0</v>
      </c>
      <c r="S110" s="202">
        <v>0</v>
      </c>
      <c r="T110" s="203">
        <f>S110*H110</f>
        <v>0</v>
      </c>
      <c r="AR110" s="23" t="s">
        <v>171</v>
      </c>
      <c r="AT110" s="23" t="s">
        <v>167</v>
      </c>
      <c r="AU110" s="23" t="s">
        <v>78</v>
      </c>
      <c r="AY110" s="23" t="s">
        <v>165</v>
      </c>
      <c r="BE110" s="204">
        <f>IF(N110="základní",J110,0)</f>
        <v>0</v>
      </c>
      <c r="BF110" s="204">
        <f>IF(N110="snížená",J110,0)</f>
        <v>0</v>
      </c>
      <c r="BG110" s="204">
        <f>IF(N110="zákl. přenesená",J110,0)</f>
        <v>0</v>
      </c>
      <c r="BH110" s="204">
        <f>IF(N110="sníž. přenesená",J110,0)</f>
        <v>0</v>
      </c>
      <c r="BI110" s="204">
        <f>IF(N110="nulová",J110,0)</f>
        <v>0</v>
      </c>
      <c r="BJ110" s="23" t="s">
        <v>74</v>
      </c>
      <c r="BK110" s="204">
        <f>ROUND(I110*H110,2)</f>
        <v>0</v>
      </c>
      <c r="BL110" s="23" t="s">
        <v>171</v>
      </c>
      <c r="BM110" s="23" t="s">
        <v>224</v>
      </c>
    </row>
    <row r="111" spans="2:65" s="11" customFormat="1" ht="13.5">
      <c r="B111" s="205"/>
      <c r="C111" s="206"/>
      <c r="D111" s="217" t="s">
        <v>173</v>
      </c>
      <c r="E111" s="218" t="s">
        <v>21</v>
      </c>
      <c r="F111" s="219" t="s">
        <v>225</v>
      </c>
      <c r="G111" s="206"/>
      <c r="H111" s="220">
        <v>57.6</v>
      </c>
      <c r="I111" s="211"/>
      <c r="J111" s="206"/>
      <c r="K111" s="206"/>
      <c r="L111" s="212"/>
      <c r="M111" s="213"/>
      <c r="N111" s="214"/>
      <c r="O111" s="214"/>
      <c r="P111" s="214"/>
      <c r="Q111" s="214"/>
      <c r="R111" s="214"/>
      <c r="S111" s="214"/>
      <c r="T111" s="215"/>
      <c r="AT111" s="216" t="s">
        <v>173</v>
      </c>
      <c r="AU111" s="216" t="s">
        <v>78</v>
      </c>
      <c r="AV111" s="11" t="s">
        <v>78</v>
      </c>
      <c r="AW111" s="11" t="s">
        <v>33</v>
      </c>
      <c r="AX111" s="11" t="s">
        <v>69</v>
      </c>
      <c r="AY111" s="216" t="s">
        <v>165</v>
      </c>
    </row>
    <row r="112" spans="2:65" s="12" customFormat="1" ht="13.5">
      <c r="B112" s="221"/>
      <c r="C112" s="222"/>
      <c r="D112" s="207" t="s">
        <v>173</v>
      </c>
      <c r="E112" s="223" t="s">
        <v>21</v>
      </c>
      <c r="F112" s="224" t="s">
        <v>211</v>
      </c>
      <c r="G112" s="222"/>
      <c r="H112" s="225">
        <v>57.6</v>
      </c>
      <c r="I112" s="226"/>
      <c r="J112" s="222"/>
      <c r="K112" s="222"/>
      <c r="L112" s="227"/>
      <c r="M112" s="228"/>
      <c r="N112" s="229"/>
      <c r="O112" s="229"/>
      <c r="P112" s="229"/>
      <c r="Q112" s="229"/>
      <c r="R112" s="229"/>
      <c r="S112" s="229"/>
      <c r="T112" s="230"/>
      <c r="AT112" s="231" t="s">
        <v>173</v>
      </c>
      <c r="AU112" s="231" t="s">
        <v>78</v>
      </c>
      <c r="AV112" s="12" t="s">
        <v>171</v>
      </c>
      <c r="AW112" s="12" t="s">
        <v>33</v>
      </c>
      <c r="AX112" s="12" t="s">
        <v>74</v>
      </c>
      <c r="AY112" s="231" t="s">
        <v>165</v>
      </c>
    </row>
    <row r="113" spans="2:65" s="1" customFormat="1" ht="44.25" customHeight="1">
      <c r="B113" s="40"/>
      <c r="C113" s="193" t="s">
        <v>226</v>
      </c>
      <c r="D113" s="193" t="s">
        <v>167</v>
      </c>
      <c r="E113" s="194" t="s">
        <v>227</v>
      </c>
      <c r="F113" s="195" t="s">
        <v>228</v>
      </c>
      <c r="G113" s="196" t="s">
        <v>219</v>
      </c>
      <c r="H113" s="197">
        <v>284.75</v>
      </c>
      <c r="I113" s="198"/>
      <c r="J113" s="199">
        <f>ROUND(I113*H113,2)</f>
        <v>0</v>
      </c>
      <c r="K113" s="195" t="s">
        <v>21</v>
      </c>
      <c r="L113" s="60"/>
      <c r="M113" s="200" t="s">
        <v>21</v>
      </c>
      <c r="N113" s="201" t="s">
        <v>40</v>
      </c>
      <c r="O113" s="41"/>
      <c r="P113" s="202">
        <f>O113*H113</f>
        <v>0</v>
      </c>
      <c r="Q113" s="202">
        <v>0</v>
      </c>
      <c r="R113" s="202">
        <f>Q113*H113</f>
        <v>0</v>
      </c>
      <c r="S113" s="202">
        <v>0</v>
      </c>
      <c r="T113" s="203">
        <f>S113*H113</f>
        <v>0</v>
      </c>
      <c r="AR113" s="23" t="s">
        <v>171</v>
      </c>
      <c r="AT113" s="23" t="s">
        <v>167</v>
      </c>
      <c r="AU113" s="23" t="s">
        <v>78</v>
      </c>
      <c r="AY113" s="23" t="s">
        <v>165</v>
      </c>
      <c r="BE113" s="204">
        <f>IF(N113="základní",J113,0)</f>
        <v>0</v>
      </c>
      <c r="BF113" s="204">
        <f>IF(N113="snížená",J113,0)</f>
        <v>0</v>
      </c>
      <c r="BG113" s="204">
        <f>IF(N113="zákl. přenesená",J113,0)</f>
        <v>0</v>
      </c>
      <c r="BH113" s="204">
        <f>IF(N113="sníž. přenesená",J113,0)</f>
        <v>0</v>
      </c>
      <c r="BI113" s="204">
        <f>IF(N113="nulová",J113,0)</f>
        <v>0</v>
      </c>
      <c r="BJ113" s="23" t="s">
        <v>74</v>
      </c>
      <c r="BK113" s="204">
        <f>ROUND(I113*H113,2)</f>
        <v>0</v>
      </c>
      <c r="BL113" s="23" t="s">
        <v>171</v>
      </c>
      <c r="BM113" s="23" t="s">
        <v>229</v>
      </c>
    </row>
    <row r="114" spans="2:65" s="11" customFormat="1" ht="13.5">
      <c r="B114" s="205"/>
      <c r="C114" s="206"/>
      <c r="D114" s="217" t="s">
        <v>173</v>
      </c>
      <c r="E114" s="218" t="s">
        <v>21</v>
      </c>
      <c r="F114" s="219" t="s">
        <v>230</v>
      </c>
      <c r="G114" s="206"/>
      <c r="H114" s="220">
        <v>170.9</v>
      </c>
      <c r="I114" s="211"/>
      <c r="J114" s="206"/>
      <c r="K114" s="206"/>
      <c r="L114" s="212"/>
      <c r="M114" s="213"/>
      <c r="N114" s="214"/>
      <c r="O114" s="214"/>
      <c r="P114" s="214"/>
      <c r="Q114" s="214"/>
      <c r="R114" s="214"/>
      <c r="S114" s="214"/>
      <c r="T114" s="215"/>
      <c r="AT114" s="216" t="s">
        <v>173</v>
      </c>
      <c r="AU114" s="216" t="s">
        <v>78</v>
      </c>
      <c r="AV114" s="11" t="s">
        <v>78</v>
      </c>
      <c r="AW114" s="11" t="s">
        <v>33</v>
      </c>
      <c r="AX114" s="11" t="s">
        <v>69</v>
      </c>
      <c r="AY114" s="216" t="s">
        <v>165</v>
      </c>
    </row>
    <row r="115" spans="2:65" s="11" customFormat="1" ht="13.5">
      <c r="B115" s="205"/>
      <c r="C115" s="206"/>
      <c r="D115" s="217" t="s">
        <v>173</v>
      </c>
      <c r="E115" s="218" t="s">
        <v>21</v>
      </c>
      <c r="F115" s="219" t="s">
        <v>225</v>
      </c>
      <c r="G115" s="206"/>
      <c r="H115" s="220">
        <v>57.6</v>
      </c>
      <c r="I115" s="211"/>
      <c r="J115" s="206"/>
      <c r="K115" s="206"/>
      <c r="L115" s="212"/>
      <c r="M115" s="213"/>
      <c r="N115" s="214"/>
      <c r="O115" s="214"/>
      <c r="P115" s="214"/>
      <c r="Q115" s="214"/>
      <c r="R115" s="214"/>
      <c r="S115" s="214"/>
      <c r="T115" s="215"/>
      <c r="AT115" s="216" t="s">
        <v>173</v>
      </c>
      <c r="AU115" s="216" t="s">
        <v>78</v>
      </c>
      <c r="AV115" s="11" t="s">
        <v>78</v>
      </c>
      <c r="AW115" s="11" t="s">
        <v>33</v>
      </c>
      <c r="AX115" s="11" t="s">
        <v>69</v>
      </c>
      <c r="AY115" s="216" t="s">
        <v>165</v>
      </c>
    </row>
    <row r="116" spans="2:65" s="11" customFormat="1" ht="13.5">
      <c r="B116" s="205"/>
      <c r="C116" s="206"/>
      <c r="D116" s="217" t="s">
        <v>173</v>
      </c>
      <c r="E116" s="218" t="s">
        <v>21</v>
      </c>
      <c r="F116" s="219" t="s">
        <v>231</v>
      </c>
      <c r="G116" s="206"/>
      <c r="H116" s="220">
        <v>56.25</v>
      </c>
      <c r="I116" s="211"/>
      <c r="J116" s="206"/>
      <c r="K116" s="206"/>
      <c r="L116" s="212"/>
      <c r="M116" s="213"/>
      <c r="N116" s="214"/>
      <c r="O116" s="214"/>
      <c r="P116" s="214"/>
      <c r="Q116" s="214"/>
      <c r="R116" s="214"/>
      <c r="S116" s="214"/>
      <c r="T116" s="215"/>
      <c r="AT116" s="216" t="s">
        <v>173</v>
      </c>
      <c r="AU116" s="216" t="s">
        <v>78</v>
      </c>
      <c r="AV116" s="11" t="s">
        <v>78</v>
      </c>
      <c r="AW116" s="11" t="s">
        <v>33</v>
      </c>
      <c r="AX116" s="11" t="s">
        <v>69</v>
      </c>
      <c r="AY116" s="216" t="s">
        <v>165</v>
      </c>
    </row>
    <row r="117" spans="2:65" s="12" customFormat="1" ht="13.5">
      <c r="B117" s="221"/>
      <c r="C117" s="222"/>
      <c r="D117" s="207" t="s">
        <v>173</v>
      </c>
      <c r="E117" s="223" t="s">
        <v>21</v>
      </c>
      <c r="F117" s="224" t="s">
        <v>211</v>
      </c>
      <c r="G117" s="222"/>
      <c r="H117" s="225">
        <v>284.75</v>
      </c>
      <c r="I117" s="226"/>
      <c r="J117" s="222"/>
      <c r="K117" s="222"/>
      <c r="L117" s="227"/>
      <c r="M117" s="228"/>
      <c r="N117" s="229"/>
      <c r="O117" s="229"/>
      <c r="P117" s="229"/>
      <c r="Q117" s="229"/>
      <c r="R117" s="229"/>
      <c r="S117" s="229"/>
      <c r="T117" s="230"/>
      <c r="AT117" s="231" t="s">
        <v>173</v>
      </c>
      <c r="AU117" s="231" t="s">
        <v>78</v>
      </c>
      <c r="AV117" s="12" t="s">
        <v>171</v>
      </c>
      <c r="AW117" s="12" t="s">
        <v>33</v>
      </c>
      <c r="AX117" s="12" t="s">
        <v>74</v>
      </c>
      <c r="AY117" s="231" t="s">
        <v>165</v>
      </c>
    </row>
    <row r="118" spans="2:65" s="1" customFormat="1" ht="44.25" customHeight="1">
      <c r="B118" s="40"/>
      <c r="C118" s="193" t="s">
        <v>232</v>
      </c>
      <c r="D118" s="193" t="s">
        <v>167</v>
      </c>
      <c r="E118" s="194" t="s">
        <v>233</v>
      </c>
      <c r="F118" s="195" t="s">
        <v>234</v>
      </c>
      <c r="G118" s="196" t="s">
        <v>219</v>
      </c>
      <c r="H118" s="197">
        <v>1423.75</v>
      </c>
      <c r="I118" s="198"/>
      <c r="J118" s="199">
        <f>ROUND(I118*H118,2)</f>
        <v>0</v>
      </c>
      <c r="K118" s="195" t="s">
        <v>21</v>
      </c>
      <c r="L118" s="60"/>
      <c r="M118" s="200" t="s">
        <v>21</v>
      </c>
      <c r="N118" s="201" t="s">
        <v>40</v>
      </c>
      <c r="O118" s="41"/>
      <c r="P118" s="202">
        <f>O118*H118</f>
        <v>0</v>
      </c>
      <c r="Q118" s="202">
        <v>0</v>
      </c>
      <c r="R118" s="202">
        <f>Q118*H118</f>
        <v>0</v>
      </c>
      <c r="S118" s="202">
        <v>0</v>
      </c>
      <c r="T118" s="203">
        <f>S118*H118</f>
        <v>0</v>
      </c>
      <c r="AR118" s="23" t="s">
        <v>171</v>
      </c>
      <c r="AT118" s="23" t="s">
        <v>167</v>
      </c>
      <c r="AU118" s="23" t="s">
        <v>78</v>
      </c>
      <c r="AY118" s="23" t="s">
        <v>165</v>
      </c>
      <c r="BE118" s="204">
        <f>IF(N118="základní",J118,0)</f>
        <v>0</v>
      </c>
      <c r="BF118" s="204">
        <f>IF(N118="snížená",J118,0)</f>
        <v>0</v>
      </c>
      <c r="BG118" s="204">
        <f>IF(N118="zákl. přenesená",J118,0)</f>
        <v>0</v>
      </c>
      <c r="BH118" s="204">
        <f>IF(N118="sníž. přenesená",J118,0)</f>
        <v>0</v>
      </c>
      <c r="BI118" s="204">
        <f>IF(N118="nulová",J118,0)</f>
        <v>0</v>
      </c>
      <c r="BJ118" s="23" t="s">
        <v>74</v>
      </c>
      <c r="BK118" s="204">
        <f>ROUND(I118*H118,2)</f>
        <v>0</v>
      </c>
      <c r="BL118" s="23" t="s">
        <v>171</v>
      </c>
      <c r="BM118" s="23" t="s">
        <v>235</v>
      </c>
    </row>
    <row r="119" spans="2:65" s="11" customFormat="1" ht="13.5">
      <c r="B119" s="205"/>
      <c r="C119" s="206"/>
      <c r="D119" s="217" t="s">
        <v>173</v>
      </c>
      <c r="E119" s="218" t="s">
        <v>21</v>
      </c>
      <c r="F119" s="219" t="s">
        <v>230</v>
      </c>
      <c r="G119" s="206"/>
      <c r="H119" s="220">
        <v>170.9</v>
      </c>
      <c r="I119" s="211"/>
      <c r="J119" s="206"/>
      <c r="K119" s="206"/>
      <c r="L119" s="212"/>
      <c r="M119" s="213"/>
      <c r="N119" s="214"/>
      <c r="O119" s="214"/>
      <c r="P119" s="214"/>
      <c r="Q119" s="214"/>
      <c r="R119" s="214"/>
      <c r="S119" s="214"/>
      <c r="T119" s="215"/>
      <c r="AT119" s="216" t="s">
        <v>173</v>
      </c>
      <c r="AU119" s="216" t="s">
        <v>78</v>
      </c>
      <c r="AV119" s="11" t="s">
        <v>78</v>
      </c>
      <c r="AW119" s="11" t="s">
        <v>33</v>
      </c>
      <c r="AX119" s="11" t="s">
        <v>69</v>
      </c>
      <c r="AY119" s="216" t="s">
        <v>165</v>
      </c>
    </row>
    <row r="120" spans="2:65" s="11" customFormat="1" ht="13.5">
      <c r="B120" s="205"/>
      <c r="C120" s="206"/>
      <c r="D120" s="217" t="s">
        <v>173</v>
      </c>
      <c r="E120" s="218" t="s">
        <v>21</v>
      </c>
      <c r="F120" s="219" t="s">
        <v>225</v>
      </c>
      <c r="G120" s="206"/>
      <c r="H120" s="220">
        <v>57.6</v>
      </c>
      <c r="I120" s="211"/>
      <c r="J120" s="206"/>
      <c r="K120" s="206"/>
      <c r="L120" s="212"/>
      <c r="M120" s="213"/>
      <c r="N120" s="214"/>
      <c r="O120" s="214"/>
      <c r="P120" s="214"/>
      <c r="Q120" s="214"/>
      <c r="R120" s="214"/>
      <c r="S120" s="214"/>
      <c r="T120" s="215"/>
      <c r="AT120" s="216" t="s">
        <v>173</v>
      </c>
      <c r="AU120" s="216" t="s">
        <v>78</v>
      </c>
      <c r="AV120" s="11" t="s">
        <v>78</v>
      </c>
      <c r="AW120" s="11" t="s">
        <v>33</v>
      </c>
      <c r="AX120" s="11" t="s">
        <v>69</v>
      </c>
      <c r="AY120" s="216" t="s">
        <v>165</v>
      </c>
    </row>
    <row r="121" spans="2:65" s="11" customFormat="1" ht="13.5">
      <c r="B121" s="205"/>
      <c r="C121" s="206"/>
      <c r="D121" s="217" t="s">
        <v>173</v>
      </c>
      <c r="E121" s="218" t="s">
        <v>21</v>
      </c>
      <c r="F121" s="219" t="s">
        <v>231</v>
      </c>
      <c r="G121" s="206"/>
      <c r="H121" s="220">
        <v>56.25</v>
      </c>
      <c r="I121" s="211"/>
      <c r="J121" s="206"/>
      <c r="K121" s="206"/>
      <c r="L121" s="212"/>
      <c r="M121" s="213"/>
      <c r="N121" s="214"/>
      <c r="O121" s="214"/>
      <c r="P121" s="214"/>
      <c r="Q121" s="214"/>
      <c r="R121" s="214"/>
      <c r="S121" s="214"/>
      <c r="T121" s="215"/>
      <c r="AT121" s="216" t="s">
        <v>173</v>
      </c>
      <c r="AU121" s="216" t="s">
        <v>78</v>
      </c>
      <c r="AV121" s="11" t="s">
        <v>78</v>
      </c>
      <c r="AW121" s="11" t="s">
        <v>33</v>
      </c>
      <c r="AX121" s="11" t="s">
        <v>69</v>
      </c>
      <c r="AY121" s="216" t="s">
        <v>165</v>
      </c>
    </row>
    <row r="122" spans="2:65" s="12" customFormat="1" ht="13.5">
      <c r="B122" s="221"/>
      <c r="C122" s="222"/>
      <c r="D122" s="217" t="s">
        <v>173</v>
      </c>
      <c r="E122" s="232" t="s">
        <v>21</v>
      </c>
      <c r="F122" s="233" t="s">
        <v>211</v>
      </c>
      <c r="G122" s="222"/>
      <c r="H122" s="234">
        <v>284.75</v>
      </c>
      <c r="I122" s="226"/>
      <c r="J122" s="222"/>
      <c r="K122" s="222"/>
      <c r="L122" s="227"/>
      <c r="M122" s="228"/>
      <c r="N122" s="229"/>
      <c r="O122" s="229"/>
      <c r="P122" s="229"/>
      <c r="Q122" s="229"/>
      <c r="R122" s="229"/>
      <c r="S122" s="229"/>
      <c r="T122" s="230"/>
      <c r="AT122" s="231" t="s">
        <v>173</v>
      </c>
      <c r="AU122" s="231" t="s">
        <v>78</v>
      </c>
      <c r="AV122" s="12" t="s">
        <v>171</v>
      </c>
      <c r="AW122" s="12" t="s">
        <v>33</v>
      </c>
      <c r="AX122" s="12" t="s">
        <v>74</v>
      </c>
      <c r="AY122" s="231" t="s">
        <v>165</v>
      </c>
    </row>
    <row r="123" spans="2:65" s="11" customFormat="1" ht="13.5">
      <c r="B123" s="205"/>
      <c r="C123" s="206"/>
      <c r="D123" s="207" t="s">
        <v>173</v>
      </c>
      <c r="E123" s="206"/>
      <c r="F123" s="209" t="s">
        <v>236</v>
      </c>
      <c r="G123" s="206"/>
      <c r="H123" s="210">
        <v>1423.75</v>
      </c>
      <c r="I123" s="211"/>
      <c r="J123" s="206"/>
      <c r="K123" s="206"/>
      <c r="L123" s="212"/>
      <c r="M123" s="213"/>
      <c r="N123" s="214"/>
      <c r="O123" s="214"/>
      <c r="P123" s="214"/>
      <c r="Q123" s="214"/>
      <c r="R123" s="214"/>
      <c r="S123" s="214"/>
      <c r="T123" s="215"/>
      <c r="AT123" s="216" t="s">
        <v>173</v>
      </c>
      <c r="AU123" s="216" t="s">
        <v>78</v>
      </c>
      <c r="AV123" s="11" t="s">
        <v>78</v>
      </c>
      <c r="AW123" s="11" t="s">
        <v>6</v>
      </c>
      <c r="AX123" s="11" t="s">
        <v>74</v>
      </c>
      <c r="AY123" s="216" t="s">
        <v>165</v>
      </c>
    </row>
    <row r="124" spans="2:65" s="1" customFormat="1" ht="22.5" customHeight="1">
      <c r="B124" s="40"/>
      <c r="C124" s="193" t="s">
        <v>237</v>
      </c>
      <c r="D124" s="193" t="s">
        <v>167</v>
      </c>
      <c r="E124" s="194" t="s">
        <v>238</v>
      </c>
      <c r="F124" s="195" t="s">
        <v>239</v>
      </c>
      <c r="G124" s="196" t="s">
        <v>219</v>
      </c>
      <c r="H124" s="197">
        <v>284.75</v>
      </c>
      <c r="I124" s="198"/>
      <c r="J124" s="199">
        <f>ROUND(I124*H124,2)</f>
        <v>0</v>
      </c>
      <c r="K124" s="195" t="s">
        <v>21</v>
      </c>
      <c r="L124" s="60"/>
      <c r="M124" s="200" t="s">
        <v>21</v>
      </c>
      <c r="N124" s="201" t="s">
        <v>40</v>
      </c>
      <c r="O124" s="41"/>
      <c r="P124" s="202">
        <f>O124*H124</f>
        <v>0</v>
      </c>
      <c r="Q124" s="202">
        <v>0</v>
      </c>
      <c r="R124" s="202">
        <f>Q124*H124</f>
        <v>0</v>
      </c>
      <c r="S124" s="202">
        <v>0</v>
      </c>
      <c r="T124" s="203">
        <f>S124*H124</f>
        <v>0</v>
      </c>
      <c r="AR124" s="23" t="s">
        <v>171</v>
      </c>
      <c r="AT124" s="23" t="s">
        <v>167</v>
      </c>
      <c r="AU124" s="23" t="s">
        <v>78</v>
      </c>
      <c r="AY124" s="23" t="s">
        <v>165</v>
      </c>
      <c r="BE124" s="204">
        <f>IF(N124="základní",J124,0)</f>
        <v>0</v>
      </c>
      <c r="BF124" s="204">
        <f>IF(N124="snížená",J124,0)</f>
        <v>0</v>
      </c>
      <c r="BG124" s="204">
        <f>IF(N124="zákl. přenesená",J124,0)</f>
        <v>0</v>
      </c>
      <c r="BH124" s="204">
        <f>IF(N124="sníž. přenesená",J124,0)</f>
        <v>0</v>
      </c>
      <c r="BI124" s="204">
        <f>IF(N124="nulová",J124,0)</f>
        <v>0</v>
      </c>
      <c r="BJ124" s="23" t="s">
        <v>74</v>
      </c>
      <c r="BK124" s="204">
        <f>ROUND(I124*H124,2)</f>
        <v>0</v>
      </c>
      <c r="BL124" s="23" t="s">
        <v>171</v>
      </c>
      <c r="BM124" s="23" t="s">
        <v>240</v>
      </c>
    </row>
    <row r="125" spans="2:65" s="1" customFormat="1" ht="22.5" customHeight="1">
      <c r="B125" s="40"/>
      <c r="C125" s="193" t="s">
        <v>10</v>
      </c>
      <c r="D125" s="193" t="s">
        <v>167</v>
      </c>
      <c r="E125" s="194" t="s">
        <v>241</v>
      </c>
      <c r="F125" s="195" t="s">
        <v>242</v>
      </c>
      <c r="G125" s="196" t="s">
        <v>243</v>
      </c>
      <c r="H125" s="197">
        <v>512.54999999999995</v>
      </c>
      <c r="I125" s="198"/>
      <c r="J125" s="199">
        <f>ROUND(I125*H125,2)</f>
        <v>0</v>
      </c>
      <c r="K125" s="195" t="s">
        <v>21</v>
      </c>
      <c r="L125" s="60"/>
      <c r="M125" s="200" t="s">
        <v>21</v>
      </c>
      <c r="N125" s="201" t="s">
        <v>40</v>
      </c>
      <c r="O125" s="41"/>
      <c r="P125" s="202">
        <f>O125*H125</f>
        <v>0</v>
      </c>
      <c r="Q125" s="202">
        <v>0</v>
      </c>
      <c r="R125" s="202">
        <f>Q125*H125</f>
        <v>0</v>
      </c>
      <c r="S125" s="202">
        <v>0</v>
      </c>
      <c r="T125" s="203">
        <f>S125*H125</f>
        <v>0</v>
      </c>
      <c r="AR125" s="23" t="s">
        <v>171</v>
      </c>
      <c r="AT125" s="23" t="s">
        <v>167</v>
      </c>
      <c r="AU125" s="23" t="s">
        <v>78</v>
      </c>
      <c r="AY125" s="23" t="s">
        <v>165</v>
      </c>
      <c r="BE125" s="204">
        <f>IF(N125="základní",J125,0)</f>
        <v>0</v>
      </c>
      <c r="BF125" s="204">
        <f>IF(N125="snížená",J125,0)</f>
        <v>0</v>
      </c>
      <c r="BG125" s="204">
        <f>IF(N125="zákl. přenesená",J125,0)</f>
        <v>0</v>
      </c>
      <c r="BH125" s="204">
        <f>IF(N125="sníž. přenesená",J125,0)</f>
        <v>0</v>
      </c>
      <c r="BI125" s="204">
        <f>IF(N125="nulová",J125,0)</f>
        <v>0</v>
      </c>
      <c r="BJ125" s="23" t="s">
        <v>74</v>
      </c>
      <c r="BK125" s="204">
        <f>ROUND(I125*H125,2)</f>
        <v>0</v>
      </c>
      <c r="BL125" s="23" t="s">
        <v>171</v>
      </c>
      <c r="BM125" s="23" t="s">
        <v>244</v>
      </c>
    </row>
    <row r="126" spans="2:65" s="11" customFormat="1" ht="13.5">
      <c r="B126" s="205"/>
      <c r="C126" s="206"/>
      <c r="D126" s="217" t="s">
        <v>173</v>
      </c>
      <c r="E126" s="218" t="s">
        <v>21</v>
      </c>
      <c r="F126" s="219" t="s">
        <v>245</v>
      </c>
      <c r="G126" s="206"/>
      <c r="H126" s="220">
        <v>512.54999999999995</v>
      </c>
      <c r="I126" s="211"/>
      <c r="J126" s="206"/>
      <c r="K126" s="206"/>
      <c r="L126" s="212"/>
      <c r="M126" s="213"/>
      <c r="N126" s="214"/>
      <c r="O126" s="214"/>
      <c r="P126" s="214"/>
      <c r="Q126" s="214"/>
      <c r="R126" s="214"/>
      <c r="S126" s="214"/>
      <c r="T126" s="215"/>
      <c r="AT126" s="216" t="s">
        <v>173</v>
      </c>
      <c r="AU126" s="216" t="s">
        <v>78</v>
      </c>
      <c r="AV126" s="11" t="s">
        <v>78</v>
      </c>
      <c r="AW126" s="11" t="s">
        <v>33</v>
      </c>
      <c r="AX126" s="11" t="s">
        <v>69</v>
      </c>
      <c r="AY126" s="216" t="s">
        <v>165</v>
      </c>
    </row>
    <row r="127" spans="2:65" s="12" customFormat="1" ht="13.5">
      <c r="B127" s="221"/>
      <c r="C127" s="222"/>
      <c r="D127" s="207" t="s">
        <v>173</v>
      </c>
      <c r="E127" s="223" t="s">
        <v>21</v>
      </c>
      <c r="F127" s="224" t="s">
        <v>211</v>
      </c>
      <c r="G127" s="222"/>
      <c r="H127" s="225">
        <v>512.54999999999995</v>
      </c>
      <c r="I127" s="226"/>
      <c r="J127" s="222"/>
      <c r="K127" s="222"/>
      <c r="L127" s="227"/>
      <c r="M127" s="228"/>
      <c r="N127" s="229"/>
      <c r="O127" s="229"/>
      <c r="P127" s="229"/>
      <c r="Q127" s="229"/>
      <c r="R127" s="229"/>
      <c r="S127" s="229"/>
      <c r="T127" s="230"/>
      <c r="AT127" s="231" t="s">
        <v>173</v>
      </c>
      <c r="AU127" s="231" t="s">
        <v>78</v>
      </c>
      <c r="AV127" s="12" t="s">
        <v>171</v>
      </c>
      <c r="AW127" s="12" t="s">
        <v>33</v>
      </c>
      <c r="AX127" s="12" t="s">
        <v>74</v>
      </c>
      <c r="AY127" s="231" t="s">
        <v>165</v>
      </c>
    </row>
    <row r="128" spans="2:65" s="1" customFormat="1" ht="31.5" customHeight="1">
      <c r="B128" s="40"/>
      <c r="C128" s="193" t="s">
        <v>246</v>
      </c>
      <c r="D128" s="193" t="s">
        <v>167</v>
      </c>
      <c r="E128" s="194" t="s">
        <v>247</v>
      </c>
      <c r="F128" s="195" t="s">
        <v>248</v>
      </c>
      <c r="G128" s="196" t="s">
        <v>219</v>
      </c>
      <c r="H128" s="197">
        <v>36.479999999999997</v>
      </c>
      <c r="I128" s="198"/>
      <c r="J128" s="199">
        <f>ROUND(I128*H128,2)</f>
        <v>0</v>
      </c>
      <c r="K128" s="195" t="s">
        <v>21</v>
      </c>
      <c r="L128" s="60"/>
      <c r="M128" s="200" t="s">
        <v>21</v>
      </c>
      <c r="N128" s="201" t="s">
        <v>40</v>
      </c>
      <c r="O128" s="41"/>
      <c r="P128" s="202">
        <f>O128*H128</f>
        <v>0</v>
      </c>
      <c r="Q128" s="202">
        <v>0</v>
      </c>
      <c r="R128" s="202">
        <f>Q128*H128</f>
        <v>0</v>
      </c>
      <c r="S128" s="202">
        <v>0</v>
      </c>
      <c r="T128" s="203">
        <f>S128*H128</f>
        <v>0</v>
      </c>
      <c r="AR128" s="23" t="s">
        <v>171</v>
      </c>
      <c r="AT128" s="23" t="s">
        <v>167</v>
      </c>
      <c r="AU128" s="23" t="s">
        <v>78</v>
      </c>
      <c r="AY128" s="23" t="s">
        <v>165</v>
      </c>
      <c r="BE128" s="204">
        <f>IF(N128="základní",J128,0)</f>
        <v>0</v>
      </c>
      <c r="BF128" s="204">
        <f>IF(N128="snížená",J128,0)</f>
        <v>0</v>
      </c>
      <c r="BG128" s="204">
        <f>IF(N128="zákl. přenesená",J128,0)</f>
        <v>0</v>
      </c>
      <c r="BH128" s="204">
        <f>IF(N128="sníž. přenesená",J128,0)</f>
        <v>0</v>
      </c>
      <c r="BI128" s="204">
        <f>IF(N128="nulová",J128,0)</f>
        <v>0</v>
      </c>
      <c r="BJ128" s="23" t="s">
        <v>74</v>
      </c>
      <c r="BK128" s="204">
        <f>ROUND(I128*H128,2)</f>
        <v>0</v>
      </c>
      <c r="BL128" s="23" t="s">
        <v>171</v>
      </c>
      <c r="BM128" s="23" t="s">
        <v>249</v>
      </c>
    </row>
    <row r="129" spans="2:65" s="11" customFormat="1" ht="13.5">
      <c r="B129" s="205"/>
      <c r="C129" s="206"/>
      <c r="D129" s="217" t="s">
        <v>173</v>
      </c>
      <c r="E129" s="218" t="s">
        <v>21</v>
      </c>
      <c r="F129" s="219" t="s">
        <v>225</v>
      </c>
      <c r="G129" s="206"/>
      <c r="H129" s="220">
        <v>57.6</v>
      </c>
      <c r="I129" s="211"/>
      <c r="J129" s="206"/>
      <c r="K129" s="206"/>
      <c r="L129" s="212"/>
      <c r="M129" s="213"/>
      <c r="N129" s="214"/>
      <c r="O129" s="214"/>
      <c r="P129" s="214"/>
      <c r="Q129" s="214"/>
      <c r="R129" s="214"/>
      <c r="S129" s="214"/>
      <c r="T129" s="215"/>
      <c r="AT129" s="216" t="s">
        <v>173</v>
      </c>
      <c r="AU129" s="216" t="s">
        <v>78</v>
      </c>
      <c r="AV129" s="11" t="s">
        <v>78</v>
      </c>
      <c r="AW129" s="11" t="s">
        <v>33</v>
      </c>
      <c r="AX129" s="11" t="s">
        <v>69</v>
      </c>
      <c r="AY129" s="216" t="s">
        <v>165</v>
      </c>
    </row>
    <row r="130" spans="2:65" s="11" customFormat="1" ht="13.5">
      <c r="B130" s="205"/>
      <c r="C130" s="206"/>
      <c r="D130" s="217" t="s">
        <v>173</v>
      </c>
      <c r="E130" s="218" t="s">
        <v>21</v>
      </c>
      <c r="F130" s="219" t="s">
        <v>250</v>
      </c>
      <c r="G130" s="206"/>
      <c r="H130" s="220">
        <v>-21.12</v>
      </c>
      <c r="I130" s="211"/>
      <c r="J130" s="206"/>
      <c r="K130" s="206"/>
      <c r="L130" s="212"/>
      <c r="M130" s="213"/>
      <c r="N130" s="214"/>
      <c r="O130" s="214"/>
      <c r="P130" s="214"/>
      <c r="Q130" s="214"/>
      <c r="R130" s="214"/>
      <c r="S130" s="214"/>
      <c r="T130" s="215"/>
      <c r="AT130" s="216" t="s">
        <v>173</v>
      </c>
      <c r="AU130" s="216" t="s">
        <v>78</v>
      </c>
      <c r="AV130" s="11" t="s">
        <v>78</v>
      </c>
      <c r="AW130" s="11" t="s">
        <v>33</v>
      </c>
      <c r="AX130" s="11" t="s">
        <v>69</v>
      </c>
      <c r="AY130" s="216" t="s">
        <v>165</v>
      </c>
    </row>
    <row r="131" spans="2:65" s="12" customFormat="1" ht="13.5">
      <c r="B131" s="221"/>
      <c r="C131" s="222"/>
      <c r="D131" s="207" t="s">
        <v>173</v>
      </c>
      <c r="E131" s="223" t="s">
        <v>21</v>
      </c>
      <c r="F131" s="224" t="s">
        <v>211</v>
      </c>
      <c r="G131" s="222"/>
      <c r="H131" s="225">
        <v>36.479999999999997</v>
      </c>
      <c r="I131" s="226"/>
      <c r="J131" s="222"/>
      <c r="K131" s="222"/>
      <c r="L131" s="227"/>
      <c r="M131" s="228"/>
      <c r="N131" s="229"/>
      <c r="O131" s="229"/>
      <c r="P131" s="229"/>
      <c r="Q131" s="229"/>
      <c r="R131" s="229"/>
      <c r="S131" s="229"/>
      <c r="T131" s="230"/>
      <c r="AT131" s="231" t="s">
        <v>173</v>
      </c>
      <c r="AU131" s="231" t="s">
        <v>78</v>
      </c>
      <c r="AV131" s="12" t="s">
        <v>171</v>
      </c>
      <c r="AW131" s="12" t="s">
        <v>33</v>
      </c>
      <c r="AX131" s="12" t="s">
        <v>74</v>
      </c>
      <c r="AY131" s="231" t="s">
        <v>165</v>
      </c>
    </row>
    <row r="132" spans="2:65" s="1" customFormat="1" ht="44.25" customHeight="1">
      <c r="B132" s="40"/>
      <c r="C132" s="193" t="s">
        <v>251</v>
      </c>
      <c r="D132" s="193" t="s">
        <v>167</v>
      </c>
      <c r="E132" s="194" t="s">
        <v>252</v>
      </c>
      <c r="F132" s="195" t="s">
        <v>253</v>
      </c>
      <c r="G132" s="196" t="s">
        <v>219</v>
      </c>
      <c r="H132" s="197">
        <v>17.28</v>
      </c>
      <c r="I132" s="198"/>
      <c r="J132" s="199">
        <f>ROUND(I132*H132,2)</f>
        <v>0</v>
      </c>
      <c r="K132" s="195" t="s">
        <v>21</v>
      </c>
      <c r="L132" s="60"/>
      <c r="M132" s="200" t="s">
        <v>21</v>
      </c>
      <c r="N132" s="201" t="s">
        <v>40</v>
      </c>
      <c r="O132" s="41"/>
      <c r="P132" s="202">
        <f>O132*H132</f>
        <v>0</v>
      </c>
      <c r="Q132" s="202">
        <v>0</v>
      </c>
      <c r="R132" s="202">
        <f>Q132*H132</f>
        <v>0</v>
      </c>
      <c r="S132" s="202">
        <v>0</v>
      </c>
      <c r="T132" s="203">
        <f>S132*H132</f>
        <v>0</v>
      </c>
      <c r="AR132" s="23" t="s">
        <v>171</v>
      </c>
      <c r="AT132" s="23" t="s">
        <v>167</v>
      </c>
      <c r="AU132" s="23" t="s">
        <v>78</v>
      </c>
      <c r="AY132" s="23" t="s">
        <v>165</v>
      </c>
      <c r="BE132" s="204">
        <f>IF(N132="základní",J132,0)</f>
        <v>0</v>
      </c>
      <c r="BF132" s="204">
        <f>IF(N132="snížená",J132,0)</f>
        <v>0</v>
      </c>
      <c r="BG132" s="204">
        <f>IF(N132="zákl. přenesená",J132,0)</f>
        <v>0</v>
      </c>
      <c r="BH132" s="204">
        <f>IF(N132="sníž. přenesená",J132,0)</f>
        <v>0</v>
      </c>
      <c r="BI132" s="204">
        <f>IF(N132="nulová",J132,0)</f>
        <v>0</v>
      </c>
      <c r="BJ132" s="23" t="s">
        <v>74</v>
      </c>
      <c r="BK132" s="204">
        <f>ROUND(I132*H132,2)</f>
        <v>0</v>
      </c>
      <c r="BL132" s="23" t="s">
        <v>171</v>
      </c>
      <c r="BM132" s="23" t="s">
        <v>254</v>
      </c>
    </row>
    <row r="133" spans="2:65" s="11" customFormat="1" ht="13.5">
      <c r="B133" s="205"/>
      <c r="C133" s="206"/>
      <c r="D133" s="217" t="s">
        <v>173</v>
      </c>
      <c r="E133" s="218" t="s">
        <v>21</v>
      </c>
      <c r="F133" s="219" t="s">
        <v>255</v>
      </c>
      <c r="G133" s="206"/>
      <c r="H133" s="220">
        <v>17.28</v>
      </c>
      <c r="I133" s="211"/>
      <c r="J133" s="206"/>
      <c r="K133" s="206"/>
      <c r="L133" s="212"/>
      <c r="M133" s="213"/>
      <c r="N133" s="214"/>
      <c r="O133" s="214"/>
      <c r="P133" s="214"/>
      <c r="Q133" s="214"/>
      <c r="R133" s="214"/>
      <c r="S133" s="214"/>
      <c r="T133" s="215"/>
      <c r="AT133" s="216" t="s">
        <v>173</v>
      </c>
      <c r="AU133" s="216" t="s">
        <v>78</v>
      </c>
      <c r="AV133" s="11" t="s">
        <v>78</v>
      </c>
      <c r="AW133" s="11" t="s">
        <v>33</v>
      </c>
      <c r="AX133" s="11" t="s">
        <v>69</v>
      </c>
      <c r="AY133" s="216" t="s">
        <v>165</v>
      </c>
    </row>
    <row r="134" spans="2:65" s="12" customFormat="1" ht="13.5">
      <c r="B134" s="221"/>
      <c r="C134" s="222"/>
      <c r="D134" s="207" t="s">
        <v>173</v>
      </c>
      <c r="E134" s="223" t="s">
        <v>21</v>
      </c>
      <c r="F134" s="224" t="s">
        <v>211</v>
      </c>
      <c r="G134" s="222"/>
      <c r="H134" s="225">
        <v>17.28</v>
      </c>
      <c r="I134" s="226"/>
      <c r="J134" s="222"/>
      <c r="K134" s="222"/>
      <c r="L134" s="227"/>
      <c r="M134" s="228"/>
      <c r="N134" s="229"/>
      <c r="O134" s="229"/>
      <c r="P134" s="229"/>
      <c r="Q134" s="229"/>
      <c r="R134" s="229"/>
      <c r="S134" s="229"/>
      <c r="T134" s="230"/>
      <c r="AT134" s="231" t="s">
        <v>173</v>
      </c>
      <c r="AU134" s="231" t="s">
        <v>78</v>
      </c>
      <c r="AV134" s="12" t="s">
        <v>171</v>
      </c>
      <c r="AW134" s="12" t="s">
        <v>6</v>
      </c>
      <c r="AX134" s="12" t="s">
        <v>74</v>
      </c>
      <c r="AY134" s="231" t="s">
        <v>165</v>
      </c>
    </row>
    <row r="135" spans="2:65" s="1" customFormat="1" ht="44.25" customHeight="1">
      <c r="B135" s="40"/>
      <c r="C135" s="235" t="s">
        <v>256</v>
      </c>
      <c r="D135" s="235" t="s">
        <v>257</v>
      </c>
      <c r="E135" s="236" t="s">
        <v>258</v>
      </c>
      <c r="F135" s="237" t="s">
        <v>259</v>
      </c>
      <c r="G135" s="238" t="s">
        <v>243</v>
      </c>
      <c r="H135" s="239">
        <v>102.14400000000001</v>
      </c>
      <c r="I135" s="240"/>
      <c r="J135" s="241">
        <f>ROUND(I135*H135,2)</f>
        <v>0</v>
      </c>
      <c r="K135" s="237" t="s">
        <v>21</v>
      </c>
      <c r="L135" s="242"/>
      <c r="M135" s="243" t="s">
        <v>21</v>
      </c>
      <c r="N135" s="244" t="s">
        <v>40</v>
      </c>
      <c r="O135" s="41"/>
      <c r="P135" s="202">
        <f>O135*H135</f>
        <v>0</v>
      </c>
      <c r="Q135" s="202">
        <v>1</v>
      </c>
      <c r="R135" s="202">
        <f>Q135*H135</f>
        <v>102.14400000000001</v>
      </c>
      <c r="S135" s="202">
        <v>0</v>
      </c>
      <c r="T135" s="203">
        <f>S135*H135</f>
        <v>0</v>
      </c>
      <c r="AR135" s="23" t="s">
        <v>206</v>
      </c>
      <c r="AT135" s="23" t="s">
        <v>257</v>
      </c>
      <c r="AU135" s="23" t="s">
        <v>78</v>
      </c>
      <c r="AY135" s="23" t="s">
        <v>165</v>
      </c>
      <c r="BE135" s="204">
        <f>IF(N135="základní",J135,0)</f>
        <v>0</v>
      </c>
      <c r="BF135" s="204">
        <f>IF(N135="snížená",J135,0)</f>
        <v>0</v>
      </c>
      <c r="BG135" s="204">
        <f>IF(N135="zákl. přenesená",J135,0)</f>
        <v>0</v>
      </c>
      <c r="BH135" s="204">
        <f>IF(N135="sníž. přenesená",J135,0)</f>
        <v>0</v>
      </c>
      <c r="BI135" s="204">
        <f>IF(N135="nulová",J135,0)</f>
        <v>0</v>
      </c>
      <c r="BJ135" s="23" t="s">
        <v>74</v>
      </c>
      <c r="BK135" s="204">
        <f>ROUND(I135*H135,2)</f>
        <v>0</v>
      </c>
      <c r="BL135" s="23" t="s">
        <v>171</v>
      </c>
      <c r="BM135" s="23" t="s">
        <v>260</v>
      </c>
    </row>
    <row r="136" spans="2:65" s="11" customFormat="1" ht="13.5">
      <c r="B136" s="205"/>
      <c r="C136" s="206"/>
      <c r="D136" s="217" t="s">
        <v>173</v>
      </c>
      <c r="E136" s="218" t="s">
        <v>21</v>
      </c>
      <c r="F136" s="219" t="s">
        <v>261</v>
      </c>
      <c r="G136" s="206"/>
      <c r="H136" s="220">
        <v>32.832000000000001</v>
      </c>
      <c r="I136" s="211"/>
      <c r="J136" s="206"/>
      <c r="K136" s="206"/>
      <c r="L136" s="212"/>
      <c r="M136" s="213"/>
      <c r="N136" s="214"/>
      <c r="O136" s="214"/>
      <c r="P136" s="214"/>
      <c r="Q136" s="214"/>
      <c r="R136" s="214"/>
      <c r="S136" s="214"/>
      <c r="T136" s="215"/>
      <c r="AT136" s="216" t="s">
        <v>173</v>
      </c>
      <c r="AU136" s="216" t="s">
        <v>78</v>
      </c>
      <c r="AV136" s="11" t="s">
        <v>78</v>
      </c>
      <c r="AW136" s="11" t="s">
        <v>33</v>
      </c>
      <c r="AX136" s="11" t="s">
        <v>69</v>
      </c>
      <c r="AY136" s="216" t="s">
        <v>165</v>
      </c>
    </row>
    <row r="137" spans="2:65" s="11" customFormat="1" ht="13.5">
      <c r="B137" s="205"/>
      <c r="C137" s="206"/>
      <c r="D137" s="217" t="s">
        <v>173</v>
      </c>
      <c r="E137" s="218" t="s">
        <v>21</v>
      </c>
      <c r="F137" s="219" t="s">
        <v>262</v>
      </c>
      <c r="G137" s="206"/>
      <c r="H137" s="220">
        <v>69.311999999999998</v>
      </c>
      <c r="I137" s="211"/>
      <c r="J137" s="206"/>
      <c r="K137" s="206"/>
      <c r="L137" s="212"/>
      <c r="M137" s="213"/>
      <c r="N137" s="214"/>
      <c r="O137" s="214"/>
      <c r="P137" s="214"/>
      <c r="Q137" s="214"/>
      <c r="R137" s="214"/>
      <c r="S137" s="214"/>
      <c r="T137" s="215"/>
      <c r="AT137" s="216" t="s">
        <v>173</v>
      </c>
      <c r="AU137" s="216" t="s">
        <v>78</v>
      </c>
      <c r="AV137" s="11" t="s">
        <v>78</v>
      </c>
      <c r="AW137" s="11" t="s">
        <v>33</v>
      </c>
      <c r="AX137" s="11" t="s">
        <v>69</v>
      </c>
      <c r="AY137" s="216" t="s">
        <v>165</v>
      </c>
    </row>
    <row r="138" spans="2:65" s="12" customFormat="1" ht="13.5">
      <c r="B138" s="221"/>
      <c r="C138" s="222"/>
      <c r="D138" s="207" t="s">
        <v>173</v>
      </c>
      <c r="E138" s="223" t="s">
        <v>21</v>
      </c>
      <c r="F138" s="224" t="s">
        <v>211</v>
      </c>
      <c r="G138" s="222"/>
      <c r="H138" s="225">
        <v>102.14400000000001</v>
      </c>
      <c r="I138" s="226"/>
      <c r="J138" s="222"/>
      <c r="K138" s="222"/>
      <c r="L138" s="227"/>
      <c r="M138" s="228"/>
      <c r="N138" s="229"/>
      <c r="O138" s="229"/>
      <c r="P138" s="229"/>
      <c r="Q138" s="229"/>
      <c r="R138" s="229"/>
      <c r="S138" s="229"/>
      <c r="T138" s="230"/>
      <c r="AT138" s="231" t="s">
        <v>173</v>
      </c>
      <c r="AU138" s="231" t="s">
        <v>78</v>
      </c>
      <c r="AV138" s="12" t="s">
        <v>171</v>
      </c>
      <c r="AW138" s="12" t="s">
        <v>33</v>
      </c>
      <c r="AX138" s="12" t="s">
        <v>74</v>
      </c>
      <c r="AY138" s="231" t="s">
        <v>165</v>
      </c>
    </row>
    <row r="139" spans="2:65" s="1" customFormat="1" ht="44.25" customHeight="1">
      <c r="B139" s="40"/>
      <c r="C139" s="193" t="s">
        <v>263</v>
      </c>
      <c r="D139" s="193" t="s">
        <v>167</v>
      </c>
      <c r="E139" s="194" t="s">
        <v>264</v>
      </c>
      <c r="F139" s="195" t="s">
        <v>265</v>
      </c>
      <c r="G139" s="196" t="s">
        <v>219</v>
      </c>
      <c r="H139" s="197">
        <v>238.8</v>
      </c>
      <c r="I139" s="198"/>
      <c r="J139" s="199">
        <f>ROUND(I139*H139,2)</f>
        <v>0</v>
      </c>
      <c r="K139" s="195" t="s">
        <v>170</v>
      </c>
      <c r="L139" s="60"/>
      <c r="M139" s="200" t="s">
        <v>21</v>
      </c>
      <c r="N139" s="201" t="s">
        <v>40</v>
      </c>
      <c r="O139" s="41"/>
      <c r="P139" s="202">
        <f>O139*H139</f>
        <v>0</v>
      </c>
      <c r="Q139" s="202">
        <v>0</v>
      </c>
      <c r="R139" s="202">
        <f>Q139*H139</f>
        <v>0</v>
      </c>
      <c r="S139" s="202">
        <v>0</v>
      </c>
      <c r="T139" s="203">
        <f>S139*H139</f>
        <v>0</v>
      </c>
      <c r="AR139" s="23" t="s">
        <v>171</v>
      </c>
      <c r="AT139" s="23" t="s">
        <v>167</v>
      </c>
      <c r="AU139" s="23" t="s">
        <v>78</v>
      </c>
      <c r="AY139" s="23" t="s">
        <v>165</v>
      </c>
      <c r="BE139" s="204">
        <f>IF(N139="základní",J139,0)</f>
        <v>0</v>
      </c>
      <c r="BF139" s="204">
        <f>IF(N139="snížená",J139,0)</f>
        <v>0</v>
      </c>
      <c r="BG139" s="204">
        <f>IF(N139="zákl. přenesená",J139,0)</f>
        <v>0</v>
      </c>
      <c r="BH139" s="204">
        <f>IF(N139="sníž. přenesená",J139,0)</f>
        <v>0</v>
      </c>
      <c r="BI139" s="204">
        <f>IF(N139="nulová",J139,0)</f>
        <v>0</v>
      </c>
      <c r="BJ139" s="23" t="s">
        <v>74</v>
      </c>
      <c r="BK139" s="204">
        <f>ROUND(I139*H139,2)</f>
        <v>0</v>
      </c>
      <c r="BL139" s="23" t="s">
        <v>171</v>
      </c>
      <c r="BM139" s="23" t="s">
        <v>266</v>
      </c>
    </row>
    <row r="140" spans="2:65" s="11" customFormat="1" ht="13.5">
      <c r="B140" s="205"/>
      <c r="C140" s="206"/>
      <c r="D140" s="217" t="s">
        <v>173</v>
      </c>
      <c r="E140" s="218" t="s">
        <v>21</v>
      </c>
      <c r="F140" s="219" t="s">
        <v>267</v>
      </c>
      <c r="G140" s="206"/>
      <c r="H140" s="220">
        <v>48</v>
      </c>
      <c r="I140" s="211"/>
      <c r="J140" s="206"/>
      <c r="K140" s="206"/>
      <c r="L140" s="212"/>
      <c r="M140" s="213"/>
      <c r="N140" s="214"/>
      <c r="O140" s="214"/>
      <c r="P140" s="214"/>
      <c r="Q140" s="214"/>
      <c r="R140" s="214"/>
      <c r="S140" s="214"/>
      <c r="T140" s="215"/>
      <c r="AT140" s="216" t="s">
        <v>173</v>
      </c>
      <c r="AU140" s="216" t="s">
        <v>78</v>
      </c>
      <c r="AV140" s="11" t="s">
        <v>78</v>
      </c>
      <c r="AW140" s="11" t="s">
        <v>33</v>
      </c>
      <c r="AX140" s="11" t="s">
        <v>69</v>
      </c>
      <c r="AY140" s="216" t="s">
        <v>165</v>
      </c>
    </row>
    <row r="141" spans="2:65" s="11" customFormat="1" ht="13.5">
      <c r="B141" s="205"/>
      <c r="C141" s="206"/>
      <c r="D141" s="217" t="s">
        <v>173</v>
      </c>
      <c r="E141" s="218" t="s">
        <v>21</v>
      </c>
      <c r="F141" s="219" t="s">
        <v>268</v>
      </c>
      <c r="G141" s="206"/>
      <c r="H141" s="220">
        <v>100.8</v>
      </c>
      <c r="I141" s="211"/>
      <c r="J141" s="206"/>
      <c r="K141" s="206"/>
      <c r="L141" s="212"/>
      <c r="M141" s="213"/>
      <c r="N141" s="214"/>
      <c r="O141" s="214"/>
      <c r="P141" s="214"/>
      <c r="Q141" s="214"/>
      <c r="R141" s="214"/>
      <c r="S141" s="214"/>
      <c r="T141" s="215"/>
      <c r="AT141" s="216" t="s">
        <v>173</v>
      </c>
      <c r="AU141" s="216" t="s">
        <v>78</v>
      </c>
      <c r="AV141" s="11" t="s">
        <v>78</v>
      </c>
      <c r="AW141" s="11" t="s">
        <v>33</v>
      </c>
      <c r="AX141" s="11" t="s">
        <v>69</v>
      </c>
      <c r="AY141" s="216" t="s">
        <v>165</v>
      </c>
    </row>
    <row r="142" spans="2:65" s="11" customFormat="1" ht="13.5">
      <c r="B142" s="205"/>
      <c r="C142" s="206"/>
      <c r="D142" s="207" t="s">
        <v>173</v>
      </c>
      <c r="E142" s="208" t="s">
        <v>21</v>
      </c>
      <c r="F142" s="209" t="s">
        <v>269</v>
      </c>
      <c r="G142" s="206"/>
      <c r="H142" s="210">
        <v>90</v>
      </c>
      <c r="I142" s="211"/>
      <c r="J142" s="206"/>
      <c r="K142" s="206"/>
      <c r="L142" s="212"/>
      <c r="M142" s="213"/>
      <c r="N142" s="214"/>
      <c r="O142" s="214"/>
      <c r="P142" s="214"/>
      <c r="Q142" s="214"/>
      <c r="R142" s="214"/>
      <c r="S142" s="214"/>
      <c r="T142" s="215"/>
      <c r="AT142" s="216" t="s">
        <v>173</v>
      </c>
      <c r="AU142" s="216" t="s">
        <v>78</v>
      </c>
      <c r="AV142" s="11" t="s">
        <v>78</v>
      </c>
      <c r="AW142" s="11" t="s">
        <v>33</v>
      </c>
      <c r="AX142" s="11" t="s">
        <v>69</v>
      </c>
      <c r="AY142" s="216" t="s">
        <v>165</v>
      </c>
    </row>
    <row r="143" spans="2:65" s="1" customFormat="1" ht="31.5" customHeight="1">
      <c r="B143" s="40"/>
      <c r="C143" s="193" t="s">
        <v>270</v>
      </c>
      <c r="D143" s="193" t="s">
        <v>167</v>
      </c>
      <c r="E143" s="194" t="s">
        <v>271</v>
      </c>
      <c r="F143" s="195" t="s">
        <v>272</v>
      </c>
      <c r="G143" s="196" t="s">
        <v>219</v>
      </c>
      <c r="H143" s="197">
        <v>238.8</v>
      </c>
      <c r="I143" s="198"/>
      <c r="J143" s="199">
        <f>ROUND(I143*H143,2)</f>
        <v>0</v>
      </c>
      <c r="K143" s="195" t="s">
        <v>21</v>
      </c>
      <c r="L143" s="60"/>
      <c r="M143" s="200" t="s">
        <v>21</v>
      </c>
      <c r="N143" s="201" t="s">
        <v>40</v>
      </c>
      <c r="O143" s="41"/>
      <c r="P143" s="202">
        <f>O143*H143</f>
        <v>0</v>
      </c>
      <c r="Q143" s="202">
        <v>0</v>
      </c>
      <c r="R143" s="202">
        <f>Q143*H143</f>
        <v>0</v>
      </c>
      <c r="S143" s="202">
        <v>0</v>
      </c>
      <c r="T143" s="203">
        <f>S143*H143</f>
        <v>0</v>
      </c>
      <c r="AR143" s="23" t="s">
        <v>171</v>
      </c>
      <c r="AT143" s="23" t="s">
        <v>167</v>
      </c>
      <c r="AU143" s="23" t="s">
        <v>78</v>
      </c>
      <c r="AY143" s="23" t="s">
        <v>165</v>
      </c>
      <c r="BE143" s="204">
        <f>IF(N143="základní",J143,0)</f>
        <v>0</v>
      </c>
      <c r="BF143" s="204">
        <f>IF(N143="snížená",J143,0)</f>
        <v>0</v>
      </c>
      <c r="BG143" s="204">
        <f>IF(N143="zákl. přenesená",J143,0)</f>
        <v>0</v>
      </c>
      <c r="BH143" s="204">
        <f>IF(N143="sníž. přenesená",J143,0)</f>
        <v>0</v>
      </c>
      <c r="BI143" s="204">
        <f>IF(N143="nulová",J143,0)</f>
        <v>0</v>
      </c>
      <c r="BJ143" s="23" t="s">
        <v>74</v>
      </c>
      <c r="BK143" s="204">
        <f>ROUND(I143*H143,2)</f>
        <v>0</v>
      </c>
      <c r="BL143" s="23" t="s">
        <v>171</v>
      </c>
      <c r="BM143" s="23" t="s">
        <v>273</v>
      </c>
    </row>
    <row r="144" spans="2:65" s="11" customFormat="1" ht="13.5">
      <c r="B144" s="205"/>
      <c r="C144" s="206"/>
      <c r="D144" s="217" t="s">
        <v>173</v>
      </c>
      <c r="E144" s="218" t="s">
        <v>21</v>
      </c>
      <c r="F144" s="219" t="s">
        <v>274</v>
      </c>
      <c r="G144" s="206"/>
      <c r="H144" s="220">
        <v>238.8</v>
      </c>
      <c r="I144" s="211"/>
      <c r="J144" s="206"/>
      <c r="K144" s="206"/>
      <c r="L144" s="212"/>
      <c r="M144" s="213"/>
      <c r="N144" s="214"/>
      <c r="O144" s="214"/>
      <c r="P144" s="214"/>
      <c r="Q144" s="214"/>
      <c r="R144" s="214"/>
      <c r="S144" s="214"/>
      <c r="T144" s="215"/>
      <c r="AT144" s="216" t="s">
        <v>173</v>
      </c>
      <c r="AU144" s="216" t="s">
        <v>78</v>
      </c>
      <c r="AV144" s="11" t="s">
        <v>78</v>
      </c>
      <c r="AW144" s="11" t="s">
        <v>33</v>
      </c>
      <c r="AX144" s="11" t="s">
        <v>69</v>
      </c>
      <c r="AY144" s="216" t="s">
        <v>165</v>
      </c>
    </row>
    <row r="145" spans="2:65" s="12" customFormat="1" ht="13.5">
      <c r="B145" s="221"/>
      <c r="C145" s="222"/>
      <c r="D145" s="207" t="s">
        <v>173</v>
      </c>
      <c r="E145" s="223" t="s">
        <v>21</v>
      </c>
      <c r="F145" s="224" t="s">
        <v>211</v>
      </c>
      <c r="G145" s="222"/>
      <c r="H145" s="225">
        <v>238.8</v>
      </c>
      <c r="I145" s="226"/>
      <c r="J145" s="222"/>
      <c r="K145" s="222"/>
      <c r="L145" s="227"/>
      <c r="M145" s="228"/>
      <c r="N145" s="229"/>
      <c r="O145" s="229"/>
      <c r="P145" s="229"/>
      <c r="Q145" s="229"/>
      <c r="R145" s="229"/>
      <c r="S145" s="229"/>
      <c r="T145" s="230"/>
      <c r="AT145" s="231" t="s">
        <v>173</v>
      </c>
      <c r="AU145" s="231" t="s">
        <v>78</v>
      </c>
      <c r="AV145" s="12" t="s">
        <v>171</v>
      </c>
      <c r="AW145" s="12" t="s">
        <v>33</v>
      </c>
      <c r="AX145" s="12" t="s">
        <v>74</v>
      </c>
      <c r="AY145" s="231" t="s">
        <v>165</v>
      </c>
    </row>
    <row r="146" spans="2:65" s="1" customFormat="1" ht="44.25" customHeight="1">
      <c r="B146" s="40"/>
      <c r="C146" s="193" t="s">
        <v>9</v>
      </c>
      <c r="D146" s="193" t="s">
        <v>167</v>
      </c>
      <c r="E146" s="194" t="s">
        <v>275</v>
      </c>
      <c r="F146" s="195" t="s">
        <v>276</v>
      </c>
      <c r="G146" s="196" t="s">
        <v>219</v>
      </c>
      <c r="H146" s="197">
        <v>238.8</v>
      </c>
      <c r="I146" s="198"/>
      <c r="J146" s="199">
        <f>ROUND(I146*H146,2)</f>
        <v>0</v>
      </c>
      <c r="K146" s="195" t="s">
        <v>21</v>
      </c>
      <c r="L146" s="60"/>
      <c r="M146" s="200" t="s">
        <v>21</v>
      </c>
      <c r="N146" s="201" t="s">
        <v>40</v>
      </c>
      <c r="O146" s="41"/>
      <c r="P146" s="202">
        <f>O146*H146</f>
        <v>0</v>
      </c>
      <c r="Q146" s="202">
        <v>0</v>
      </c>
      <c r="R146" s="202">
        <f>Q146*H146</f>
        <v>0</v>
      </c>
      <c r="S146" s="202">
        <v>0</v>
      </c>
      <c r="T146" s="203">
        <f>S146*H146</f>
        <v>0</v>
      </c>
      <c r="AR146" s="23" t="s">
        <v>171</v>
      </c>
      <c r="AT146" s="23" t="s">
        <v>167</v>
      </c>
      <c r="AU146" s="23" t="s">
        <v>78</v>
      </c>
      <c r="AY146" s="23" t="s">
        <v>165</v>
      </c>
      <c r="BE146" s="204">
        <f>IF(N146="základní",J146,0)</f>
        <v>0</v>
      </c>
      <c r="BF146" s="204">
        <f>IF(N146="snížená",J146,0)</f>
        <v>0</v>
      </c>
      <c r="BG146" s="204">
        <f>IF(N146="zákl. přenesená",J146,0)</f>
        <v>0</v>
      </c>
      <c r="BH146" s="204">
        <f>IF(N146="sníž. přenesená",J146,0)</f>
        <v>0</v>
      </c>
      <c r="BI146" s="204">
        <f>IF(N146="nulová",J146,0)</f>
        <v>0</v>
      </c>
      <c r="BJ146" s="23" t="s">
        <v>74</v>
      </c>
      <c r="BK146" s="204">
        <f>ROUND(I146*H146,2)</f>
        <v>0</v>
      </c>
      <c r="BL146" s="23" t="s">
        <v>171</v>
      </c>
      <c r="BM146" s="23" t="s">
        <v>277</v>
      </c>
    </row>
    <row r="147" spans="2:65" s="11" customFormat="1" ht="13.5">
      <c r="B147" s="205"/>
      <c r="C147" s="206"/>
      <c r="D147" s="217" t="s">
        <v>173</v>
      </c>
      <c r="E147" s="218" t="s">
        <v>21</v>
      </c>
      <c r="F147" s="219" t="s">
        <v>278</v>
      </c>
      <c r="G147" s="206"/>
      <c r="H147" s="220">
        <v>238.8</v>
      </c>
      <c r="I147" s="211"/>
      <c r="J147" s="206"/>
      <c r="K147" s="206"/>
      <c r="L147" s="212"/>
      <c r="M147" s="213"/>
      <c r="N147" s="214"/>
      <c r="O147" s="214"/>
      <c r="P147" s="214"/>
      <c r="Q147" s="214"/>
      <c r="R147" s="214"/>
      <c r="S147" s="214"/>
      <c r="T147" s="215"/>
      <c r="AT147" s="216" t="s">
        <v>173</v>
      </c>
      <c r="AU147" s="216" t="s">
        <v>78</v>
      </c>
      <c r="AV147" s="11" t="s">
        <v>78</v>
      </c>
      <c r="AW147" s="11" t="s">
        <v>33</v>
      </c>
      <c r="AX147" s="11" t="s">
        <v>69</v>
      </c>
      <c r="AY147" s="216" t="s">
        <v>165</v>
      </c>
    </row>
    <row r="148" spans="2:65" s="13" customFormat="1" ht="13.5">
      <c r="B148" s="245"/>
      <c r="C148" s="246"/>
      <c r="D148" s="217" t="s">
        <v>173</v>
      </c>
      <c r="E148" s="247" t="s">
        <v>21</v>
      </c>
      <c r="F148" s="248" t="s">
        <v>279</v>
      </c>
      <c r="G148" s="246"/>
      <c r="H148" s="249" t="s">
        <v>21</v>
      </c>
      <c r="I148" s="250"/>
      <c r="J148" s="246"/>
      <c r="K148" s="246"/>
      <c r="L148" s="251"/>
      <c r="M148" s="252"/>
      <c r="N148" s="253"/>
      <c r="O148" s="253"/>
      <c r="P148" s="253"/>
      <c r="Q148" s="253"/>
      <c r="R148" s="253"/>
      <c r="S148" s="253"/>
      <c r="T148" s="254"/>
      <c r="AT148" s="255" t="s">
        <v>173</v>
      </c>
      <c r="AU148" s="255" t="s">
        <v>78</v>
      </c>
      <c r="AV148" s="13" t="s">
        <v>74</v>
      </c>
      <c r="AW148" s="13" t="s">
        <v>33</v>
      </c>
      <c r="AX148" s="13" t="s">
        <v>69</v>
      </c>
      <c r="AY148" s="255" t="s">
        <v>165</v>
      </c>
    </row>
    <row r="149" spans="2:65" s="12" customFormat="1" ht="13.5">
      <c r="B149" s="221"/>
      <c r="C149" s="222"/>
      <c r="D149" s="207" t="s">
        <v>173</v>
      </c>
      <c r="E149" s="223" t="s">
        <v>21</v>
      </c>
      <c r="F149" s="224" t="s">
        <v>211</v>
      </c>
      <c r="G149" s="222"/>
      <c r="H149" s="225">
        <v>238.8</v>
      </c>
      <c r="I149" s="226"/>
      <c r="J149" s="222"/>
      <c r="K149" s="222"/>
      <c r="L149" s="227"/>
      <c r="M149" s="228"/>
      <c r="N149" s="229"/>
      <c r="O149" s="229"/>
      <c r="P149" s="229"/>
      <c r="Q149" s="229"/>
      <c r="R149" s="229"/>
      <c r="S149" s="229"/>
      <c r="T149" s="230"/>
      <c r="AT149" s="231" t="s">
        <v>173</v>
      </c>
      <c r="AU149" s="231" t="s">
        <v>78</v>
      </c>
      <c r="AV149" s="12" t="s">
        <v>171</v>
      </c>
      <c r="AW149" s="12" t="s">
        <v>33</v>
      </c>
      <c r="AX149" s="12" t="s">
        <v>74</v>
      </c>
      <c r="AY149" s="231" t="s">
        <v>165</v>
      </c>
    </row>
    <row r="150" spans="2:65" s="1" customFormat="1" ht="22.5" customHeight="1">
      <c r="B150" s="40"/>
      <c r="C150" s="193" t="s">
        <v>280</v>
      </c>
      <c r="D150" s="193" t="s">
        <v>167</v>
      </c>
      <c r="E150" s="194" t="s">
        <v>281</v>
      </c>
      <c r="F150" s="195" t="s">
        <v>282</v>
      </c>
      <c r="G150" s="196" t="s">
        <v>89</v>
      </c>
      <c r="H150" s="197">
        <v>2979.8</v>
      </c>
      <c r="I150" s="198"/>
      <c r="J150" s="199">
        <f>ROUND(I150*H150,2)</f>
        <v>0</v>
      </c>
      <c r="K150" s="195" t="s">
        <v>21</v>
      </c>
      <c r="L150" s="60"/>
      <c r="M150" s="200" t="s">
        <v>21</v>
      </c>
      <c r="N150" s="201" t="s">
        <v>40</v>
      </c>
      <c r="O150" s="41"/>
      <c r="P150" s="202">
        <f>O150*H150</f>
        <v>0</v>
      </c>
      <c r="Q150" s="202">
        <v>0</v>
      </c>
      <c r="R150" s="202">
        <f>Q150*H150</f>
        <v>0</v>
      </c>
      <c r="S150" s="202">
        <v>0</v>
      </c>
      <c r="T150" s="203">
        <f>S150*H150</f>
        <v>0</v>
      </c>
      <c r="AR150" s="23" t="s">
        <v>171</v>
      </c>
      <c r="AT150" s="23" t="s">
        <v>167</v>
      </c>
      <c r="AU150" s="23" t="s">
        <v>78</v>
      </c>
      <c r="AY150" s="23" t="s">
        <v>165</v>
      </c>
      <c r="BE150" s="204">
        <f>IF(N150="základní",J150,0)</f>
        <v>0</v>
      </c>
      <c r="BF150" s="204">
        <f>IF(N150="snížená",J150,0)</f>
        <v>0</v>
      </c>
      <c r="BG150" s="204">
        <f>IF(N150="zákl. přenesená",J150,0)</f>
        <v>0</v>
      </c>
      <c r="BH150" s="204">
        <f>IF(N150="sníž. přenesená",J150,0)</f>
        <v>0</v>
      </c>
      <c r="BI150" s="204">
        <f>IF(N150="nulová",J150,0)</f>
        <v>0</v>
      </c>
      <c r="BJ150" s="23" t="s">
        <v>74</v>
      </c>
      <c r="BK150" s="204">
        <f>ROUND(I150*H150,2)</f>
        <v>0</v>
      </c>
      <c r="BL150" s="23" t="s">
        <v>171</v>
      </c>
      <c r="BM150" s="23" t="s">
        <v>283</v>
      </c>
    </row>
    <row r="151" spans="2:65" s="1" customFormat="1" ht="27">
      <c r="B151" s="40"/>
      <c r="C151" s="62"/>
      <c r="D151" s="217" t="s">
        <v>284</v>
      </c>
      <c r="E151" s="62"/>
      <c r="F151" s="256" t="s">
        <v>285</v>
      </c>
      <c r="G151" s="62"/>
      <c r="H151" s="62"/>
      <c r="I151" s="163"/>
      <c r="J151" s="62"/>
      <c r="K151" s="62"/>
      <c r="L151" s="60"/>
      <c r="M151" s="257"/>
      <c r="N151" s="41"/>
      <c r="O151" s="41"/>
      <c r="P151" s="41"/>
      <c r="Q151" s="41"/>
      <c r="R151" s="41"/>
      <c r="S151" s="41"/>
      <c r="T151" s="77"/>
      <c r="AT151" s="23" t="s">
        <v>284</v>
      </c>
      <c r="AU151" s="23" t="s">
        <v>78</v>
      </c>
    </row>
    <row r="152" spans="2:65" s="11" customFormat="1" ht="13.5">
      <c r="B152" s="205"/>
      <c r="C152" s="206"/>
      <c r="D152" s="217" t="s">
        <v>173</v>
      </c>
      <c r="E152" s="218" t="s">
        <v>21</v>
      </c>
      <c r="F152" s="219" t="s">
        <v>286</v>
      </c>
      <c r="G152" s="206"/>
      <c r="H152" s="220">
        <v>2979.8</v>
      </c>
      <c r="I152" s="211"/>
      <c r="J152" s="206"/>
      <c r="K152" s="206"/>
      <c r="L152" s="212"/>
      <c r="M152" s="213"/>
      <c r="N152" s="214"/>
      <c r="O152" s="214"/>
      <c r="P152" s="214"/>
      <c r="Q152" s="214"/>
      <c r="R152" s="214"/>
      <c r="S152" s="214"/>
      <c r="T152" s="215"/>
      <c r="AT152" s="216" t="s">
        <v>173</v>
      </c>
      <c r="AU152" s="216" t="s">
        <v>78</v>
      </c>
      <c r="AV152" s="11" t="s">
        <v>78</v>
      </c>
      <c r="AW152" s="11" t="s">
        <v>33</v>
      </c>
      <c r="AX152" s="11" t="s">
        <v>69</v>
      </c>
      <c r="AY152" s="216" t="s">
        <v>165</v>
      </c>
    </row>
    <row r="153" spans="2:65" s="12" customFormat="1" ht="13.5">
      <c r="B153" s="221"/>
      <c r="C153" s="222"/>
      <c r="D153" s="217" t="s">
        <v>173</v>
      </c>
      <c r="E153" s="232" t="s">
        <v>21</v>
      </c>
      <c r="F153" s="233" t="s">
        <v>211</v>
      </c>
      <c r="G153" s="222"/>
      <c r="H153" s="234">
        <v>2979.8</v>
      </c>
      <c r="I153" s="226"/>
      <c r="J153" s="222"/>
      <c r="K153" s="222"/>
      <c r="L153" s="227"/>
      <c r="M153" s="228"/>
      <c r="N153" s="229"/>
      <c r="O153" s="229"/>
      <c r="P153" s="229"/>
      <c r="Q153" s="229"/>
      <c r="R153" s="229"/>
      <c r="S153" s="229"/>
      <c r="T153" s="230"/>
      <c r="AT153" s="231" t="s">
        <v>173</v>
      </c>
      <c r="AU153" s="231" t="s">
        <v>78</v>
      </c>
      <c r="AV153" s="12" t="s">
        <v>171</v>
      </c>
      <c r="AW153" s="12" t="s">
        <v>33</v>
      </c>
      <c r="AX153" s="12" t="s">
        <v>74</v>
      </c>
      <c r="AY153" s="231" t="s">
        <v>165</v>
      </c>
    </row>
    <row r="154" spans="2:65" s="10" customFormat="1" ht="29.85" customHeight="1">
      <c r="B154" s="176"/>
      <c r="C154" s="177"/>
      <c r="D154" s="190" t="s">
        <v>68</v>
      </c>
      <c r="E154" s="191" t="s">
        <v>178</v>
      </c>
      <c r="F154" s="191" t="s">
        <v>287</v>
      </c>
      <c r="G154" s="177"/>
      <c r="H154" s="177"/>
      <c r="I154" s="180"/>
      <c r="J154" s="192">
        <f>BK154</f>
        <v>0</v>
      </c>
      <c r="K154" s="177"/>
      <c r="L154" s="182"/>
      <c r="M154" s="183"/>
      <c r="N154" s="184"/>
      <c r="O154" s="184"/>
      <c r="P154" s="185">
        <f>SUM(P155:P159)</f>
        <v>0</v>
      </c>
      <c r="Q154" s="184"/>
      <c r="R154" s="185">
        <f>SUM(R155:R159)</f>
        <v>65.733000000000004</v>
      </c>
      <c r="S154" s="184"/>
      <c r="T154" s="186">
        <f>SUM(T155:T159)</f>
        <v>0</v>
      </c>
      <c r="AR154" s="187" t="s">
        <v>74</v>
      </c>
      <c r="AT154" s="188" t="s">
        <v>68</v>
      </c>
      <c r="AU154" s="188" t="s">
        <v>74</v>
      </c>
      <c r="AY154" s="187" t="s">
        <v>165</v>
      </c>
      <c r="BK154" s="189">
        <f>SUM(BK155:BK159)</f>
        <v>0</v>
      </c>
    </row>
    <row r="155" spans="2:65" s="1" customFormat="1" ht="31.5" customHeight="1">
      <c r="B155" s="40"/>
      <c r="C155" s="193" t="s">
        <v>288</v>
      </c>
      <c r="D155" s="193" t="s">
        <v>167</v>
      </c>
      <c r="E155" s="194" t="s">
        <v>289</v>
      </c>
      <c r="F155" s="195" t="s">
        <v>290</v>
      </c>
      <c r="G155" s="196" t="s">
        <v>130</v>
      </c>
      <c r="H155" s="197">
        <v>150</v>
      </c>
      <c r="I155" s="198"/>
      <c r="J155" s="199">
        <f>ROUND(I155*H155,2)</f>
        <v>0</v>
      </c>
      <c r="K155" s="195" t="s">
        <v>170</v>
      </c>
      <c r="L155" s="60"/>
      <c r="M155" s="200" t="s">
        <v>21</v>
      </c>
      <c r="N155" s="201" t="s">
        <v>40</v>
      </c>
      <c r="O155" s="41"/>
      <c r="P155" s="202">
        <f>O155*H155</f>
        <v>0</v>
      </c>
      <c r="Q155" s="202">
        <v>0.24127000000000001</v>
      </c>
      <c r="R155" s="202">
        <f>Q155*H155</f>
        <v>36.1905</v>
      </c>
      <c r="S155" s="202">
        <v>0</v>
      </c>
      <c r="T155" s="203">
        <f>S155*H155</f>
        <v>0</v>
      </c>
      <c r="AR155" s="23" t="s">
        <v>171</v>
      </c>
      <c r="AT155" s="23" t="s">
        <v>167</v>
      </c>
      <c r="AU155" s="23" t="s">
        <v>78</v>
      </c>
      <c r="AY155" s="23" t="s">
        <v>165</v>
      </c>
      <c r="BE155" s="204">
        <f>IF(N155="základní",J155,0)</f>
        <v>0</v>
      </c>
      <c r="BF155" s="204">
        <f>IF(N155="snížená",J155,0)</f>
        <v>0</v>
      </c>
      <c r="BG155" s="204">
        <f>IF(N155="zákl. přenesená",J155,0)</f>
        <v>0</v>
      </c>
      <c r="BH155" s="204">
        <f>IF(N155="sníž. přenesená",J155,0)</f>
        <v>0</v>
      </c>
      <c r="BI155" s="204">
        <f>IF(N155="nulová",J155,0)</f>
        <v>0</v>
      </c>
      <c r="BJ155" s="23" t="s">
        <v>74</v>
      </c>
      <c r="BK155" s="204">
        <f>ROUND(I155*H155,2)</f>
        <v>0</v>
      </c>
      <c r="BL155" s="23" t="s">
        <v>171</v>
      </c>
      <c r="BM155" s="23" t="s">
        <v>291</v>
      </c>
    </row>
    <row r="156" spans="2:65" s="11" customFormat="1" ht="13.5">
      <c r="B156" s="205"/>
      <c r="C156" s="206"/>
      <c r="D156" s="217" t="s">
        <v>173</v>
      </c>
      <c r="E156" s="218" t="s">
        <v>21</v>
      </c>
      <c r="F156" s="219" t="s">
        <v>292</v>
      </c>
      <c r="G156" s="206"/>
      <c r="H156" s="220">
        <v>73.599999999999994</v>
      </c>
      <c r="I156" s="211"/>
      <c r="J156" s="206"/>
      <c r="K156" s="206"/>
      <c r="L156" s="212"/>
      <c r="M156" s="213"/>
      <c r="N156" s="214"/>
      <c r="O156" s="214"/>
      <c r="P156" s="214"/>
      <c r="Q156" s="214"/>
      <c r="R156" s="214"/>
      <c r="S156" s="214"/>
      <c r="T156" s="215"/>
      <c r="AT156" s="216" t="s">
        <v>173</v>
      </c>
      <c r="AU156" s="216" t="s">
        <v>78</v>
      </c>
      <c r="AV156" s="11" t="s">
        <v>78</v>
      </c>
      <c r="AW156" s="11" t="s">
        <v>33</v>
      </c>
      <c r="AX156" s="11" t="s">
        <v>69</v>
      </c>
      <c r="AY156" s="216" t="s">
        <v>165</v>
      </c>
    </row>
    <row r="157" spans="2:65" s="11" customFormat="1" ht="13.5">
      <c r="B157" s="205"/>
      <c r="C157" s="206"/>
      <c r="D157" s="207" t="s">
        <v>173</v>
      </c>
      <c r="E157" s="208" t="s">
        <v>21</v>
      </c>
      <c r="F157" s="209" t="s">
        <v>293</v>
      </c>
      <c r="G157" s="206"/>
      <c r="H157" s="210">
        <v>76.400000000000006</v>
      </c>
      <c r="I157" s="211"/>
      <c r="J157" s="206"/>
      <c r="K157" s="206"/>
      <c r="L157" s="212"/>
      <c r="M157" s="213"/>
      <c r="N157" s="214"/>
      <c r="O157" s="214"/>
      <c r="P157" s="214"/>
      <c r="Q157" s="214"/>
      <c r="R157" s="214"/>
      <c r="S157" s="214"/>
      <c r="T157" s="215"/>
      <c r="AT157" s="216" t="s">
        <v>173</v>
      </c>
      <c r="AU157" s="216" t="s">
        <v>78</v>
      </c>
      <c r="AV157" s="11" t="s">
        <v>78</v>
      </c>
      <c r="AW157" s="11" t="s">
        <v>33</v>
      </c>
      <c r="AX157" s="11" t="s">
        <v>69</v>
      </c>
      <c r="AY157" s="216" t="s">
        <v>165</v>
      </c>
    </row>
    <row r="158" spans="2:65" s="1" customFormat="1" ht="22.5" customHeight="1">
      <c r="B158" s="40"/>
      <c r="C158" s="235" t="s">
        <v>294</v>
      </c>
      <c r="D158" s="235" t="s">
        <v>257</v>
      </c>
      <c r="E158" s="236" t="s">
        <v>295</v>
      </c>
      <c r="F158" s="237" t="s">
        <v>296</v>
      </c>
      <c r="G158" s="238" t="s">
        <v>117</v>
      </c>
      <c r="H158" s="239">
        <v>909</v>
      </c>
      <c r="I158" s="240"/>
      <c r="J158" s="241">
        <f>ROUND(I158*H158,2)</f>
        <v>0</v>
      </c>
      <c r="K158" s="237" t="s">
        <v>170</v>
      </c>
      <c r="L158" s="242"/>
      <c r="M158" s="243" t="s">
        <v>21</v>
      </c>
      <c r="N158" s="244" t="s">
        <v>40</v>
      </c>
      <c r="O158" s="41"/>
      <c r="P158" s="202">
        <f>O158*H158</f>
        <v>0</v>
      </c>
      <c r="Q158" s="202">
        <v>3.2500000000000001E-2</v>
      </c>
      <c r="R158" s="202">
        <f>Q158*H158</f>
        <v>29.5425</v>
      </c>
      <c r="S158" s="202">
        <v>0</v>
      </c>
      <c r="T158" s="203">
        <f>S158*H158</f>
        <v>0</v>
      </c>
      <c r="AR158" s="23" t="s">
        <v>206</v>
      </c>
      <c r="AT158" s="23" t="s">
        <v>257</v>
      </c>
      <c r="AU158" s="23" t="s">
        <v>78</v>
      </c>
      <c r="AY158" s="23" t="s">
        <v>165</v>
      </c>
      <c r="BE158" s="204">
        <f>IF(N158="základní",J158,0)</f>
        <v>0</v>
      </c>
      <c r="BF158" s="204">
        <f>IF(N158="snížená",J158,0)</f>
        <v>0</v>
      </c>
      <c r="BG158" s="204">
        <f>IF(N158="zákl. přenesená",J158,0)</f>
        <v>0</v>
      </c>
      <c r="BH158" s="204">
        <f>IF(N158="sníž. přenesená",J158,0)</f>
        <v>0</v>
      </c>
      <c r="BI158" s="204">
        <f>IF(N158="nulová",J158,0)</f>
        <v>0</v>
      </c>
      <c r="BJ158" s="23" t="s">
        <v>74</v>
      </c>
      <c r="BK158" s="204">
        <f>ROUND(I158*H158,2)</f>
        <v>0</v>
      </c>
      <c r="BL158" s="23" t="s">
        <v>171</v>
      </c>
      <c r="BM158" s="23" t="s">
        <v>297</v>
      </c>
    </row>
    <row r="159" spans="2:65" s="11" customFormat="1" ht="13.5">
      <c r="B159" s="205"/>
      <c r="C159" s="206"/>
      <c r="D159" s="217" t="s">
        <v>173</v>
      </c>
      <c r="E159" s="218" t="s">
        <v>21</v>
      </c>
      <c r="F159" s="219" t="s">
        <v>298</v>
      </c>
      <c r="G159" s="206"/>
      <c r="H159" s="220">
        <v>909</v>
      </c>
      <c r="I159" s="211"/>
      <c r="J159" s="206"/>
      <c r="K159" s="206"/>
      <c r="L159" s="212"/>
      <c r="M159" s="213"/>
      <c r="N159" s="214"/>
      <c r="O159" s="214"/>
      <c r="P159" s="214"/>
      <c r="Q159" s="214"/>
      <c r="R159" s="214"/>
      <c r="S159" s="214"/>
      <c r="T159" s="215"/>
      <c r="AT159" s="216" t="s">
        <v>173</v>
      </c>
      <c r="AU159" s="216" t="s">
        <v>78</v>
      </c>
      <c r="AV159" s="11" t="s">
        <v>78</v>
      </c>
      <c r="AW159" s="11" t="s">
        <v>33</v>
      </c>
      <c r="AX159" s="11" t="s">
        <v>69</v>
      </c>
      <c r="AY159" s="216" t="s">
        <v>165</v>
      </c>
    </row>
    <row r="160" spans="2:65" s="10" customFormat="1" ht="29.85" customHeight="1">
      <c r="B160" s="176"/>
      <c r="C160" s="177"/>
      <c r="D160" s="190" t="s">
        <v>68</v>
      </c>
      <c r="E160" s="191" t="s">
        <v>171</v>
      </c>
      <c r="F160" s="191" t="s">
        <v>299</v>
      </c>
      <c r="G160" s="177"/>
      <c r="H160" s="177"/>
      <c r="I160" s="180"/>
      <c r="J160" s="192">
        <f>BK160</f>
        <v>0</v>
      </c>
      <c r="K160" s="177"/>
      <c r="L160" s="182"/>
      <c r="M160" s="183"/>
      <c r="N160" s="184"/>
      <c r="O160" s="184"/>
      <c r="P160" s="185">
        <f>SUM(P161:P162)</f>
        <v>0</v>
      </c>
      <c r="Q160" s="184"/>
      <c r="R160" s="185">
        <f>SUM(R161:R162)</f>
        <v>6.5410560000000002</v>
      </c>
      <c r="S160" s="184"/>
      <c r="T160" s="186">
        <f>SUM(T161:T162)</f>
        <v>0</v>
      </c>
      <c r="AR160" s="187" t="s">
        <v>74</v>
      </c>
      <c r="AT160" s="188" t="s">
        <v>68</v>
      </c>
      <c r="AU160" s="188" t="s">
        <v>74</v>
      </c>
      <c r="AY160" s="187" t="s">
        <v>165</v>
      </c>
      <c r="BK160" s="189">
        <f>SUM(BK161:BK162)</f>
        <v>0</v>
      </c>
    </row>
    <row r="161" spans="2:65" s="1" customFormat="1" ht="22.5" customHeight="1">
      <c r="B161" s="40"/>
      <c r="C161" s="193" t="s">
        <v>300</v>
      </c>
      <c r="D161" s="193" t="s">
        <v>167</v>
      </c>
      <c r="E161" s="194" t="s">
        <v>301</v>
      </c>
      <c r="F161" s="195" t="s">
        <v>302</v>
      </c>
      <c r="G161" s="196" t="s">
        <v>219</v>
      </c>
      <c r="H161" s="197">
        <v>3.84</v>
      </c>
      <c r="I161" s="198"/>
      <c r="J161" s="199">
        <f>ROUND(I161*H161,2)</f>
        <v>0</v>
      </c>
      <c r="K161" s="195" t="s">
        <v>21</v>
      </c>
      <c r="L161" s="60"/>
      <c r="M161" s="200" t="s">
        <v>21</v>
      </c>
      <c r="N161" s="201" t="s">
        <v>40</v>
      </c>
      <c r="O161" s="41"/>
      <c r="P161" s="202">
        <f>O161*H161</f>
        <v>0</v>
      </c>
      <c r="Q161" s="202">
        <v>1.7034</v>
      </c>
      <c r="R161" s="202">
        <f>Q161*H161</f>
        <v>6.5410560000000002</v>
      </c>
      <c r="S161" s="202">
        <v>0</v>
      </c>
      <c r="T161" s="203">
        <f>S161*H161</f>
        <v>0</v>
      </c>
      <c r="AR161" s="23" t="s">
        <v>171</v>
      </c>
      <c r="AT161" s="23" t="s">
        <v>167</v>
      </c>
      <c r="AU161" s="23" t="s">
        <v>78</v>
      </c>
      <c r="AY161" s="23" t="s">
        <v>165</v>
      </c>
      <c r="BE161" s="204">
        <f>IF(N161="základní",J161,0)</f>
        <v>0</v>
      </c>
      <c r="BF161" s="204">
        <f>IF(N161="snížená",J161,0)</f>
        <v>0</v>
      </c>
      <c r="BG161" s="204">
        <f>IF(N161="zákl. přenesená",J161,0)</f>
        <v>0</v>
      </c>
      <c r="BH161" s="204">
        <f>IF(N161="sníž. přenesená",J161,0)</f>
        <v>0</v>
      </c>
      <c r="BI161" s="204">
        <f>IF(N161="nulová",J161,0)</f>
        <v>0</v>
      </c>
      <c r="BJ161" s="23" t="s">
        <v>74</v>
      </c>
      <c r="BK161" s="204">
        <f>ROUND(I161*H161,2)</f>
        <v>0</v>
      </c>
      <c r="BL161" s="23" t="s">
        <v>171</v>
      </c>
      <c r="BM161" s="23" t="s">
        <v>303</v>
      </c>
    </row>
    <row r="162" spans="2:65" s="11" customFormat="1" ht="13.5">
      <c r="B162" s="205"/>
      <c r="C162" s="206"/>
      <c r="D162" s="217" t="s">
        <v>173</v>
      </c>
      <c r="E162" s="218" t="s">
        <v>21</v>
      </c>
      <c r="F162" s="219" t="s">
        <v>304</v>
      </c>
      <c r="G162" s="206"/>
      <c r="H162" s="220">
        <v>3.84</v>
      </c>
      <c r="I162" s="211"/>
      <c r="J162" s="206"/>
      <c r="K162" s="206"/>
      <c r="L162" s="212"/>
      <c r="M162" s="213"/>
      <c r="N162" s="214"/>
      <c r="O162" s="214"/>
      <c r="P162" s="214"/>
      <c r="Q162" s="214"/>
      <c r="R162" s="214"/>
      <c r="S162" s="214"/>
      <c r="T162" s="215"/>
      <c r="AT162" s="216" t="s">
        <v>173</v>
      </c>
      <c r="AU162" s="216" t="s">
        <v>78</v>
      </c>
      <c r="AV162" s="11" t="s">
        <v>78</v>
      </c>
      <c r="AW162" s="11" t="s">
        <v>33</v>
      </c>
      <c r="AX162" s="11" t="s">
        <v>69</v>
      </c>
      <c r="AY162" s="216" t="s">
        <v>165</v>
      </c>
    </row>
    <row r="163" spans="2:65" s="10" customFormat="1" ht="29.85" customHeight="1">
      <c r="B163" s="176"/>
      <c r="C163" s="177"/>
      <c r="D163" s="190" t="s">
        <v>68</v>
      </c>
      <c r="E163" s="191" t="s">
        <v>187</v>
      </c>
      <c r="F163" s="191" t="s">
        <v>305</v>
      </c>
      <c r="G163" s="177"/>
      <c r="H163" s="177"/>
      <c r="I163" s="180"/>
      <c r="J163" s="192">
        <f>BK163</f>
        <v>0</v>
      </c>
      <c r="K163" s="177"/>
      <c r="L163" s="182"/>
      <c r="M163" s="183"/>
      <c r="N163" s="184"/>
      <c r="O163" s="184"/>
      <c r="P163" s="185">
        <f>SUM(P164:P212)</f>
        <v>0</v>
      </c>
      <c r="Q163" s="184"/>
      <c r="R163" s="185">
        <f>SUM(R164:R212)</f>
        <v>1839.0838029999995</v>
      </c>
      <c r="S163" s="184"/>
      <c r="T163" s="186">
        <f>SUM(T164:T212)</f>
        <v>0</v>
      </c>
      <c r="AR163" s="187" t="s">
        <v>74</v>
      </c>
      <c r="AT163" s="188" t="s">
        <v>68</v>
      </c>
      <c r="AU163" s="188" t="s">
        <v>74</v>
      </c>
      <c r="AY163" s="187" t="s">
        <v>165</v>
      </c>
      <c r="BK163" s="189">
        <f>SUM(BK164:BK212)</f>
        <v>0</v>
      </c>
    </row>
    <row r="164" spans="2:65" s="1" customFormat="1" ht="22.5" customHeight="1">
      <c r="B164" s="40"/>
      <c r="C164" s="193" t="s">
        <v>306</v>
      </c>
      <c r="D164" s="193" t="s">
        <v>167</v>
      </c>
      <c r="E164" s="194" t="s">
        <v>307</v>
      </c>
      <c r="F164" s="195" t="s">
        <v>308</v>
      </c>
      <c r="G164" s="196" t="s">
        <v>89</v>
      </c>
      <c r="H164" s="197">
        <v>2576.6999999999998</v>
      </c>
      <c r="I164" s="198"/>
      <c r="J164" s="199">
        <f>ROUND(I164*H164,2)</f>
        <v>0</v>
      </c>
      <c r="K164" s="195" t="s">
        <v>170</v>
      </c>
      <c r="L164" s="60"/>
      <c r="M164" s="200" t="s">
        <v>21</v>
      </c>
      <c r="N164" s="201" t="s">
        <v>40</v>
      </c>
      <c r="O164" s="41"/>
      <c r="P164" s="202">
        <f>O164*H164</f>
        <v>0</v>
      </c>
      <c r="Q164" s="202">
        <v>0.27994000000000002</v>
      </c>
      <c r="R164" s="202">
        <f>Q164*H164</f>
        <v>721.32139800000004</v>
      </c>
      <c r="S164" s="202">
        <v>0</v>
      </c>
      <c r="T164" s="203">
        <f>S164*H164</f>
        <v>0</v>
      </c>
      <c r="AR164" s="23" t="s">
        <v>171</v>
      </c>
      <c r="AT164" s="23" t="s">
        <v>167</v>
      </c>
      <c r="AU164" s="23" t="s">
        <v>78</v>
      </c>
      <c r="AY164" s="23" t="s">
        <v>165</v>
      </c>
      <c r="BE164" s="204">
        <f>IF(N164="základní",J164,0)</f>
        <v>0</v>
      </c>
      <c r="BF164" s="204">
        <f>IF(N164="snížená",J164,0)</f>
        <v>0</v>
      </c>
      <c r="BG164" s="204">
        <f>IF(N164="zákl. přenesená",J164,0)</f>
        <v>0</v>
      </c>
      <c r="BH164" s="204">
        <f>IF(N164="sníž. přenesená",J164,0)</f>
        <v>0</v>
      </c>
      <c r="BI164" s="204">
        <f>IF(N164="nulová",J164,0)</f>
        <v>0</v>
      </c>
      <c r="BJ164" s="23" t="s">
        <v>74</v>
      </c>
      <c r="BK164" s="204">
        <f>ROUND(I164*H164,2)</f>
        <v>0</v>
      </c>
      <c r="BL164" s="23" t="s">
        <v>171</v>
      </c>
      <c r="BM164" s="23" t="s">
        <v>309</v>
      </c>
    </row>
    <row r="165" spans="2:65" s="11" customFormat="1" ht="13.5">
      <c r="B165" s="205"/>
      <c r="C165" s="206"/>
      <c r="D165" s="217" t="s">
        <v>173</v>
      </c>
      <c r="E165" s="218" t="s">
        <v>21</v>
      </c>
      <c r="F165" s="219" t="s">
        <v>310</v>
      </c>
      <c r="G165" s="206"/>
      <c r="H165" s="220">
        <v>2496.6999999999998</v>
      </c>
      <c r="I165" s="211"/>
      <c r="J165" s="206"/>
      <c r="K165" s="206"/>
      <c r="L165" s="212"/>
      <c r="M165" s="213"/>
      <c r="N165" s="214"/>
      <c r="O165" s="214"/>
      <c r="P165" s="214"/>
      <c r="Q165" s="214"/>
      <c r="R165" s="214"/>
      <c r="S165" s="214"/>
      <c r="T165" s="215"/>
      <c r="AT165" s="216" t="s">
        <v>173</v>
      </c>
      <c r="AU165" s="216" t="s">
        <v>78</v>
      </c>
      <c r="AV165" s="11" t="s">
        <v>78</v>
      </c>
      <c r="AW165" s="11" t="s">
        <v>33</v>
      </c>
      <c r="AX165" s="11" t="s">
        <v>69</v>
      </c>
      <c r="AY165" s="216" t="s">
        <v>165</v>
      </c>
    </row>
    <row r="166" spans="2:65" s="11" customFormat="1" ht="13.5">
      <c r="B166" s="205"/>
      <c r="C166" s="206"/>
      <c r="D166" s="207" t="s">
        <v>173</v>
      </c>
      <c r="E166" s="208" t="s">
        <v>21</v>
      </c>
      <c r="F166" s="209" t="s">
        <v>311</v>
      </c>
      <c r="G166" s="206"/>
      <c r="H166" s="210">
        <v>80</v>
      </c>
      <c r="I166" s="211"/>
      <c r="J166" s="206"/>
      <c r="K166" s="206"/>
      <c r="L166" s="212"/>
      <c r="M166" s="213"/>
      <c r="N166" s="214"/>
      <c r="O166" s="214"/>
      <c r="P166" s="214"/>
      <c r="Q166" s="214"/>
      <c r="R166" s="214"/>
      <c r="S166" s="214"/>
      <c r="T166" s="215"/>
      <c r="AT166" s="216" t="s">
        <v>173</v>
      </c>
      <c r="AU166" s="216" t="s">
        <v>78</v>
      </c>
      <c r="AV166" s="11" t="s">
        <v>78</v>
      </c>
      <c r="AW166" s="11" t="s">
        <v>33</v>
      </c>
      <c r="AX166" s="11" t="s">
        <v>69</v>
      </c>
      <c r="AY166" s="216" t="s">
        <v>165</v>
      </c>
    </row>
    <row r="167" spans="2:65" s="1" customFormat="1" ht="22.5" customHeight="1">
      <c r="B167" s="40"/>
      <c r="C167" s="193" t="s">
        <v>312</v>
      </c>
      <c r="D167" s="193" t="s">
        <v>167</v>
      </c>
      <c r="E167" s="194" t="s">
        <v>313</v>
      </c>
      <c r="F167" s="195" t="s">
        <v>314</v>
      </c>
      <c r="G167" s="196" t="s">
        <v>89</v>
      </c>
      <c r="H167" s="197">
        <v>483.1</v>
      </c>
      <c r="I167" s="198"/>
      <c r="J167" s="199">
        <f>ROUND(I167*H167,2)</f>
        <v>0</v>
      </c>
      <c r="K167" s="195" t="s">
        <v>170</v>
      </c>
      <c r="L167" s="60"/>
      <c r="M167" s="200" t="s">
        <v>21</v>
      </c>
      <c r="N167" s="201" t="s">
        <v>40</v>
      </c>
      <c r="O167" s="41"/>
      <c r="P167" s="202">
        <f>O167*H167</f>
        <v>0</v>
      </c>
      <c r="Q167" s="202">
        <v>0.378</v>
      </c>
      <c r="R167" s="202">
        <f>Q167*H167</f>
        <v>182.61180000000002</v>
      </c>
      <c r="S167" s="202">
        <v>0</v>
      </c>
      <c r="T167" s="203">
        <f>S167*H167</f>
        <v>0</v>
      </c>
      <c r="AR167" s="23" t="s">
        <v>171</v>
      </c>
      <c r="AT167" s="23" t="s">
        <v>167</v>
      </c>
      <c r="AU167" s="23" t="s">
        <v>78</v>
      </c>
      <c r="AY167" s="23" t="s">
        <v>165</v>
      </c>
      <c r="BE167" s="204">
        <f>IF(N167="základní",J167,0)</f>
        <v>0</v>
      </c>
      <c r="BF167" s="204">
        <f>IF(N167="snížená",J167,0)</f>
        <v>0</v>
      </c>
      <c r="BG167" s="204">
        <f>IF(N167="zákl. přenesená",J167,0)</f>
        <v>0</v>
      </c>
      <c r="BH167" s="204">
        <f>IF(N167="sníž. přenesená",J167,0)</f>
        <v>0</v>
      </c>
      <c r="BI167" s="204">
        <f>IF(N167="nulová",J167,0)</f>
        <v>0</v>
      </c>
      <c r="BJ167" s="23" t="s">
        <v>74</v>
      </c>
      <c r="BK167" s="204">
        <f>ROUND(I167*H167,2)</f>
        <v>0</v>
      </c>
      <c r="BL167" s="23" t="s">
        <v>171</v>
      </c>
      <c r="BM167" s="23" t="s">
        <v>315</v>
      </c>
    </row>
    <row r="168" spans="2:65" s="11" customFormat="1" ht="13.5">
      <c r="B168" s="205"/>
      <c r="C168" s="206"/>
      <c r="D168" s="207" t="s">
        <v>173</v>
      </c>
      <c r="E168" s="208" t="s">
        <v>21</v>
      </c>
      <c r="F168" s="209" t="s">
        <v>316</v>
      </c>
      <c r="G168" s="206"/>
      <c r="H168" s="210">
        <v>483.1</v>
      </c>
      <c r="I168" s="211"/>
      <c r="J168" s="206"/>
      <c r="K168" s="206"/>
      <c r="L168" s="212"/>
      <c r="M168" s="213"/>
      <c r="N168" s="214"/>
      <c r="O168" s="214"/>
      <c r="P168" s="214"/>
      <c r="Q168" s="214"/>
      <c r="R168" s="214"/>
      <c r="S168" s="214"/>
      <c r="T168" s="215"/>
      <c r="AT168" s="216" t="s">
        <v>173</v>
      </c>
      <c r="AU168" s="216" t="s">
        <v>78</v>
      </c>
      <c r="AV168" s="11" t="s">
        <v>78</v>
      </c>
      <c r="AW168" s="11" t="s">
        <v>33</v>
      </c>
      <c r="AX168" s="11" t="s">
        <v>69</v>
      </c>
      <c r="AY168" s="216" t="s">
        <v>165</v>
      </c>
    </row>
    <row r="169" spans="2:65" s="1" customFormat="1" ht="31.5" customHeight="1">
      <c r="B169" s="40"/>
      <c r="C169" s="193" t="s">
        <v>317</v>
      </c>
      <c r="D169" s="193" t="s">
        <v>167</v>
      </c>
      <c r="E169" s="194" t="s">
        <v>318</v>
      </c>
      <c r="F169" s="195" t="s">
        <v>319</v>
      </c>
      <c r="G169" s="196" t="s">
        <v>89</v>
      </c>
      <c r="H169" s="197">
        <v>302</v>
      </c>
      <c r="I169" s="198"/>
      <c r="J169" s="199">
        <f>ROUND(I169*H169,2)</f>
        <v>0</v>
      </c>
      <c r="K169" s="195" t="s">
        <v>170</v>
      </c>
      <c r="L169" s="60"/>
      <c r="M169" s="200" t="s">
        <v>21</v>
      </c>
      <c r="N169" s="201" t="s">
        <v>40</v>
      </c>
      <c r="O169" s="41"/>
      <c r="P169" s="202">
        <f>O169*H169</f>
        <v>0</v>
      </c>
      <c r="Q169" s="202">
        <v>0.18462999999999999</v>
      </c>
      <c r="R169" s="202">
        <f>Q169*H169</f>
        <v>55.75826</v>
      </c>
      <c r="S169" s="202">
        <v>0</v>
      </c>
      <c r="T169" s="203">
        <f>S169*H169</f>
        <v>0</v>
      </c>
      <c r="AR169" s="23" t="s">
        <v>171</v>
      </c>
      <c r="AT169" s="23" t="s">
        <v>167</v>
      </c>
      <c r="AU169" s="23" t="s">
        <v>78</v>
      </c>
      <c r="AY169" s="23" t="s">
        <v>165</v>
      </c>
      <c r="BE169" s="204">
        <f>IF(N169="základní",J169,0)</f>
        <v>0</v>
      </c>
      <c r="BF169" s="204">
        <f>IF(N169="snížená",J169,0)</f>
        <v>0</v>
      </c>
      <c r="BG169" s="204">
        <f>IF(N169="zákl. přenesená",J169,0)</f>
        <v>0</v>
      </c>
      <c r="BH169" s="204">
        <f>IF(N169="sníž. přenesená",J169,0)</f>
        <v>0</v>
      </c>
      <c r="BI169" s="204">
        <f>IF(N169="nulová",J169,0)</f>
        <v>0</v>
      </c>
      <c r="BJ169" s="23" t="s">
        <v>74</v>
      </c>
      <c r="BK169" s="204">
        <f>ROUND(I169*H169,2)</f>
        <v>0</v>
      </c>
      <c r="BL169" s="23" t="s">
        <v>171</v>
      </c>
      <c r="BM169" s="23" t="s">
        <v>320</v>
      </c>
    </row>
    <row r="170" spans="2:65" s="11" customFormat="1" ht="13.5">
      <c r="B170" s="205"/>
      <c r="C170" s="206"/>
      <c r="D170" s="217" t="s">
        <v>173</v>
      </c>
      <c r="E170" s="218" t="s">
        <v>21</v>
      </c>
      <c r="F170" s="219" t="s">
        <v>321</v>
      </c>
      <c r="G170" s="206"/>
      <c r="H170" s="220">
        <v>340</v>
      </c>
      <c r="I170" s="211"/>
      <c r="J170" s="206"/>
      <c r="K170" s="206"/>
      <c r="L170" s="212"/>
      <c r="M170" s="213"/>
      <c r="N170" s="214"/>
      <c r="O170" s="214"/>
      <c r="P170" s="214"/>
      <c r="Q170" s="214"/>
      <c r="R170" s="214"/>
      <c r="S170" s="214"/>
      <c r="T170" s="215"/>
      <c r="AT170" s="216" t="s">
        <v>173</v>
      </c>
      <c r="AU170" s="216" t="s">
        <v>78</v>
      </c>
      <c r="AV170" s="11" t="s">
        <v>78</v>
      </c>
      <c r="AW170" s="11" t="s">
        <v>33</v>
      </c>
      <c r="AX170" s="11" t="s">
        <v>69</v>
      </c>
      <c r="AY170" s="216" t="s">
        <v>165</v>
      </c>
    </row>
    <row r="171" spans="2:65" s="11" customFormat="1" ht="13.5">
      <c r="B171" s="205"/>
      <c r="C171" s="206"/>
      <c r="D171" s="217" t="s">
        <v>173</v>
      </c>
      <c r="E171" s="218" t="s">
        <v>21</v>
      </c>
      <c r="F171" s="219" t="s">
        <v>198</v>
      </c>
      <c r="G171" s="206"/>
      <c r="H171" s="220">
        <v>40</v>
      </c>
      <c r="I171" s="211"/>
      <c r="J171" s="206"/>
      <c r="K171" s="206"/>
      <c r="L171" s="212"/>
      <c r="M171" s="213"/>
      <c r="N171" s="214"/>
      <c r="O171" s="214"/>
      <c r="P171" s="214"/>
      <c r="Q171" s="214"/>
      <c r="R171" s="214"/>
      <c r="S171" s="214"/>
      <c r="T171" s="215"/>
      <c r="AT171" s="216" t="s">
        <v>173</v>
      </c>
      <c r="AU171" s="216" t="s">
        <v>78</v>
      </c>
      <c r="AV171" s="11" t="s">
        <v>78</v>
      </c>
      <c r="AW171" s="11" t="s">
        <v>33</v>
      </c>
      <c r="AX171" s="11" t="s">
        <v>69</v>
      </c>
      <c r="AY171" s="216" t="s">
        <v>165</v>
      </c>
    </row>
    <row r="172" spans="2:65" s="11" customFormat="1" ht="13.5">
      <c r="B172" s="205"/>
      <c r="C172" s="206"/>
      <c r="D172" s="207" t="s">
        <v>173</v>
      </c>
      <c r="E172" s="208" t="s">
        <v>21</v>
      </c>
      <c r="F172" s="209" t="s">
        <v>322</v>
      </c>
      <c r="G172" s="206"/>
      <c r="H172" s="210">
        <v>-78</v>
      </c>
      <c r="I172" s="211"/>
      <c r="J172" s="206"/>
      <c r="K172" s="206"/>
      <c r="L172" s="212"/>
      <c r="M172" s="213"/>
      <c r="N172" s="214"/>
      <c r="O172" s="214"/>
      <c r="P172" s="214"/>
      <c r="Q172" s="214"/>
      <c r="R172" s="214"/>
      <c r="S172" s="214"/>
      <c r="T172" s="215"/>
      <c r="AT172" s="216" t="s">
        <v>173</v>
      </c>
      <c r="AU172" s="216" t="s">
        <v>78</v>
      </c>
      <c r="AV172" s="11" t="s">
        <v>78</v>
      </c>
      <c r="AW172" s="11" t="s">
        <v>33</v>
      </c>
      <c r="AX172" s="11" t="s">
        <v>69</v>
      </c>
      <c r="AY172" s="216" t="s">
        <v>165</v>
      </c>
    </row>
    <row r="173" spans="2:65" s="1" customFormat="1" ht="31.5" customHeight="1">
      <c r="B173" s="40"/>
      <c r="C173" s="193" t="s">
        <v>323</v>
      </c>
      <c r="D173" s="193" t="s">
        <v>167</v>
      </c>
      <c r="E173" s="194" t="s">
        <v>324</v>
      </c>
      <c r="F173" s="195" t="s">
        <v>325</v>
      </c>
      <c r="G173" s="196" t="s">
        <v>89</v>
      </c>
      <c r="H173" s="197">
        <v>40</v>
      </c>
      <c r="I173" s="198"/>
      <c r="J173" s="199">
        <f>ROUND(I173*H173,2)</f>
        <v>0</v>
      </c>
      <c r="K173" s="195" t="s">
        <v>170</v>
      </c>
      <c r="L173" s="60"/>
      <c r="M173" s="200" t="s">
        <v>21</v>
      </c>
      <c r="N173" s="201" t="s">
        <v>40</v>
      </c>
      <c r="O173" s="41"/>
      <c r="P173" s="202">
        <f>O173*H173</f>
        <v>0</v>
      </c>
      <c r="Q173" s="202">
        <v>0.31647999999999998</v>
      </c>
      <c r="R173" s="202">
        <f>Q173*H173</f>
        <v>12.659199999999998</v>
      </c>
      <c r="S173" s="202">
        <v>0</v>
      </c>
      <c r="T173" s="203">
        <f>S173*H173</f>
        <v>0</v>
      </c>
      <c r="AR173" s="23" t="s">
        <v>171</v>
      </c>
      <c r="AT173" s="23" t="s">
        <v>167</v>
      </c>
      <c r="AU173" s="23" t="s">
        <v>78</v>
      </c>
      <c r="AY173" s="23" t="s">
        <v>165</v>
      </c>
      <c r="BE173" s="204">
        <f>IF(N173="základní",J173,0)</f>
        <v>0</v>
      </c>
      <c r="BF173" s="204">
        <f>IF(N173="snížená",J173,0)</f>
        <v>0</v>
      </c>
      <c r="BG173" s="204">
        <f>IF(N173="zákl. přenesená",J173,0)</f>
        <v>0</v>
      </c>
      <c r="BH173" s="204">
        <f>IF(N173="sníž. přenesená",J173,0)</f>
        <v>0</v>
      </c>
      <c r="BI173" s="204">
        <f>IF(N173="nulová",J173,0)</f>
        <v>0</v>
      </c>
      <c r="BJ173" s="23" t="s">
        <v>74</v>
      </c>
      <c r="BK173" s="204">
        <f>ROUND(I173*H173,2)</f>
        <v>0</v>
      </c>
      <c r="BL173" s="23" t="s">
        <v>171</v>
      </c>
      <c r="BM173" s="23" t="s">
        <v>326</v>
      </c>
    </row>
    <row r="174" spans="2:65" s="11" customFormat="1" ht="13.5">
      <c r="B174" s="205"/>
      <c r="C174" s="206"/>
      <c r="D174" s="207" t="s">
        <v>173</v>
      </c>
      <c r="E174" s="208" t="s">
        <v>21</v>
      </c>
      <c r="F174" s="209" t="s">
        <v>198</v>
      </c>
      <c r="G174" s="206"/>
      <c r="H174" s="210">
        <v>40</v>
      </c>
      <c r="I174" s="211"/>
      <c r="J174" s="206"/>
      <c r="K174" s="206"/>
      <c r="L174" s="212"/>
      <c r="M174" s="213"/>
      <c r="N174" s="214"/>
      <c r="O174" s="214"/>
      <c r="P174" s="214"/>
      <c r="Q174" s="214"/>
      <c r="R174" s="214"/>
      <c r="S174" s="214"/>
      <c r="T174" s="215"/>
      <c r="AT174" s="216" t="s">
        <v>173</v>
      </c>
      <c r="AU174" s="216" t="s">
        <v>78</v>
      </c>
      <c r="AV174" s="11" t="s">
        <v>78</v>
      </c>
      <c r="AW174" s="11" t="s">
        <v>33</v>
      </c>
      <c r="AX174" s="11" t="s">
        <v>69</v>
      </c>
      <c r="AY174" s="216" t="s">
        <v>165</v>
      </c>
    </row>
    <row r="175" spans="2:65" s="1" customFormat="1" ht="22.5" customHeight="1">
      <c r="B175" s="40"/>
      <c r="C175" s="193" t="s">
        <v>327</v>
      </c>
      <c r="D175" s="193" t="s">
        <v>167</v>
      </c>
      <c r="E175" s="194" t="s">
        <v>328</v>
      </c>
      <c r="F175" s="195" t="s">
        <v>329</v>
      </c>
      <c r="G175" s="196" t="s">
        <v>89</v>
      </c>
      <c r="H175" s="197">
        <v>40</v>
      </c>
      <c r="I175" s="198"/>
      <c r="J175" s="199">
        <f>ROUND(I175*H175,2)</f>
        <v>0</v>
      </c>
      <c r="K175" s="195" t="s">
        <v>21</v>
      </c>
      <c r="L175" s="60"/>
      <c r="M175" s="200" t="s">
        <v>21</v>
      </c>
      <c r="N175" s="201" t="s">
        <v>40</v>
      </c>
      <c r="O175" s="41"/>
      <c r="P175" s="202">
        <f>O175*H175</f>
        <v>0</v>
      </c>
      <c r="Q175" s="202">
        <v>5.6100000000000004E-3</v>
      </c>
      <c r="R175" s="202">
        <f>Q175*H175</f>
        <v>0.22440000000000002</v>
      </c>
      <c r="S175" s="202">
        <v>0</v>
      </c>
      <c r="T175" s="203">
        <f>S175*H175</f>
        <v>0</v>
      </c>
      <c r="AR175" s="23" t="s">
        <v>171</v>
      </c>
      <c r="AT175" s="23" t="s">
        <v>167</v>
      </c>
      <c r="AU175" s="23" t="s">
        <v>78</v>
      </c>
      <c r="AY175" s="23" t="s">
        <v>165</v>
      </c>
      <c r="BE175" s="204">
        <f>IF(N175="základní",J175,0)</f>
        <v>0</v>
      </c>
      <c r="BF175" s="204">
        <f>IF(N175="snížená",J175,0)</f>
        <v>0</v>
      </c>
      <c r="BG175" s="204">
        <f>IF(N175="zákl. přenesená",J175,0)</f>
        <v>0</v>
      </c>
      <c r="BH175" s="204">
        <f>IF(N175="sníž. přenesená",J175,0)</f>
        <v>0</v>
      </c>
      <c r="BI175" s="204">
        <f>IF(N175="nulová",J175,0)</f>
        <v>0</v>
      </c>
      <c r="BJ175" s="23" t="s">
        <v>74</v>
      </c>
      <c r="BK175" s="204">
        <f>ROUND(I175*H175,2)</f>
        <v>0</v>
      </c>
      <c r="BL175" s="23" t="s">
        <v>171</v>
      </c>
      <c r="BM175" s="23" t="s">
        <v>330</v>
      </c>
    </row>
    <row r="176" spans="2:65" s="11" customFormat="1" ht="13.5">
      <c r="B176" s="205"/>
      <c r="C176" s="206"/>
      <c r="D176" s="207" t="s">
        <v>173</v>
      </c>
      <c r="E176" s="208" t="s">
        <v>21</v>
      </c>
      <c r="F176" s="209" t="s">
        <v>198</v>
      </c>
      <c r="G176" s="206"/>
      <c r="H176" s="210">
        <v>40</v>
      </c>
      <c r="I176" s="211"/>
      <c r="J176" s="206"/>
      <c r="K176" s="206"/>
      <c r="L176" s="212"/>
      <c r="M176" s="213"/>
      <c r="N176" s="214"/>
      <c r="O176" s="214"/>
      <c r="P176" s="214"/>
      <c r="Q176" s="214"/>
      <c r="R176" s="214"/>
      <c r="S176" s="214"/>
      <c r="T176" s="215"/>
      <c r="AT176" s="216" t="s">
        <v>173</v>
      </c>
      <c r="AU176" s="216" t="s">
        <v>78</v>
      </c>
      <c r="AV176" s="11" t="s">
        <v>78</v>
      </c>
      <c r="AW176" s="11" t="s">
        <v>33</v>
      </c>
      <c r="AX176" s="11" t="s">
        <v>69</v>
      </c>
      <c r="AY176" s="216" t="s">
        <v>165</v>
      </c>
    </row>
    <row r="177" spans="2:65" s="1" customFormat="1" ht="31.5" customHeight="1">
      <c r="B177" s="40"/>
      <c r="C177" s="193" t="s">
        <v>331</v>
      </c>
      <c r="D177" s="193" t="s">
        <v>167</v>
      </c>
      <c r="E177" s="194" t="s">
        <v>332</v>
      </c>
      <c r="F177" s="195" t="s">
        <v>333</v>
      </c>
      <c r="G177" s="196" t="s">
        <v>89</v>
      </c>
      <c r="H177" s="197">
        <v>342</v>
      </c>
      <c r="I177" s="198"/>
      <c r="J177" s="199">
        <f>ROUND(I177*H177,2)</f>
        <v>0</v>
      </c>
      <c r="K177" s="195" t="s">
        <v>21</v>
      </c>
      <c r="L177" s="60"/>
      <c r="M177" s="200" t="s">
        <v>21</v>
      </c>
      <c r="N177" s="201" t="s">
        <v>40</v>
      </c>
      <c r="O177" s="41"/>
      <c r="P177" s="202">
        <f>O177*H177</f>
        <v>0</v>
      </c>
      <c r="Q177" s="202">
        <v>0</v>
      </c>
      <c r="R177" s="202">
        <f>Q177*H177</f>
        <v>0</v>
      </c>
      <c r="S177" s="202">
        <v>0</v>
      </c>
      <c r="T177" s="203">
        <f>S177*H177</f>
        <v>0</v>
      </c>
      <c r="AR177" s="23" t="s">
        <v>171</v>
      </c>
      <c r="AT177" s="23" t="s">
        <v>167</v>
      </c>
      <c r="AU177" s="23" t="s">
        <v>78</v>
      </c>
      <c r="AY177" s="23" t="s">
        <v>165</v>
      </c>
      <c r="BE177" s="204">
        <f>IF(N177="základní",J177,0)</f>
        <v>0</v>
      </c>
      <c r="BF177" s="204">
        <f>IF(N177="snížená",J177,0)</f>
        <v>0</v>
      </c>
      <c r="BG177" s="204">
        <f>IF(N177="zákl. přenesená",J177,0)</f>
        <v>0</v>
      </c>
      <c r="BH177" s="204">
        <f>IF(N177="sníž. přenesená",J177,0)</f>
        <v>0</v>
      </c>
      <c r="BI177" s="204">
        <f>IF(N177="nulová",J177,0)</f>
        <v>0</v>
      </c>
      <c r="BJ177" s="23" t="s">
        <v>74</v>
      </c>
      <c r="BK177" s="204">
        <f>ROUND(I177*H177,2)</f>
        <v>0</v>
      </c>
      <c r="BL177" s="23" t="s">
        <v>171</v>
      </c>
      <c r="BM177" s="23" t="s">
        <v>334</v>
      </c>
    </row>
    <row r="178" spans="2:65" s="11" customFormat="1" ht="13.5">
      <c r="B178" s="205"/>
      <c r="C178" s="206"/>
      <c r="D178" s="217" t="s">
        <v>173</v>
      </c>
      <c r="E178" s="218" t="s">
        <v>21</v>
      </c>
      <c r="F178" s="219" t="s">
        <v>311</v>
      </c>
      <c r="G178" s="206"/>
      <c r="H178" s="220">
        <v>80</v>
      </c>
      <c r="I178" s="211"/>
      <c r="J178" s="206"/>
      <c r="K178" s="206"/>
      <c r="L178" s="212"/>
      <c r="M178" s="213"/>
      <c r="N178" s="214"/>
      <c r="O178" s="214"/>
      <c r="P178" s="214"/>
      <c r="Q178" s="214"/>
      <c r="R178" s="214"/>
      <c r="S178" s="214"/>
      <c r="T178" s="215"/>
      <c r="AT178" s="216" t="s">
        <v>173</v>
      </c>
      <c r="AU178" s="216" t="s">
        <v>78</v>
      </c>
      <c r="AV178" s="11" t="s">
        <v>78</v>
      </c>
      <c r="AW178" s="11" t="s">
        <v>33</v>
      </c>
      <c r="AX178" s="11" t="s">
        <v>69</v>
      </c>
      <c r="AY178" s="216" t="s">
        <v>165</v>
      </c>
    </row>
    <row r="179" spans="2:65" s="11" customFormat="1" ht="13.5">
      <c r="B179" s="205"/>
      <c r="C179" s="206"/>
      <c r="D179" s="217" t="s">
        <v>173</v>
      </c>
      <c r="E179" s="218" t="s">
        <v>21</v>
      </c>
      <c r="F179" s="219" t="s">
        <v>321</v>
      </c>
      <c r="G179" s="206"/>
      <c r="H179" s="220">
        <v>340</v>
      </c>
      <c r="I179" s="211"/>
      <c r="J179" s="206"/>
      <c r="K179" s="206"/>
      <c r="L179" s="212"/>
      <c r="M179" s="213"/>
      <c r="N179" s="214"/>
      <c r="O179" s="214"/>
      <c r="P179" s="214"/>
      <c r="Q179" s="214"/>
      <c r="R179" s="214"/>
      <c r="S179" s="214"/>
      <c r="T179" s="215"/>
      <c r="AT179" s="216" t="s">
        <v>173</v>
      </c>
      <c r="AU179" s="216" t="s">
        <v>78</v>
      </c>
      <c r="AV179" s="11" t="s">
        <v>78</v>
      </c>
      <c r="AW179" s="11" t="s">
        <v>33</v>
      </c>
      <c r="AX179" s="11" t="s">
        <v>69</v>
      </c>
      <c r="AY179" s="216" t="s">
        <v>165</v>
      </c>
    </row>
    <row r="180" spans="2:65" s="11" customFormat="1" ht="13.5">
      <c r="B180" s="205"/>
      <c r="C180" s="206"/>
      <c r="D180" s="207" t="s">
        <v>173</v>
      </c>
      <c r="E180" s="208" t="s">
        <v>21</v>
      </c>
      <c r="F180" s="209" t="s">
        <v>322</v>
      </c>
      <c r="G180" s="206"/>
      <c r="H180" s="210">
        <v>-78</v>
      </c>
      <c r="I180" s="211"/>
      <c r="J180" s="206"/>
      <c r="K180" s="206"/>
      <c r="L180" s="212"/>
      <c r="M180" s="213"/>
      <c r="N180" s="214"/>
      <c r="O180" s="214"/>
      <c r="P180" s="214"/>
      <c r="Q180" s="214"/>
      <c r="R180" s="214"/>
      <c r="S180" s="214"/>
      <c r="T180" s="215"/>
      <c r="AT180" s="216" t="s">
        <v>173</v>
      </c>
      <c r="AU180" s="216" t="s">
        <v>78</v>
      </c>
      <c r="AV180" s="11" t="s">
        <v>78</v>
      </c>
      <c r="AW180" s="11" t="s">
        <v>33</v>
      </c>
      <c r="AX180" s="11" t="s">
        <v>69</v>
      </c>
      <c r="AY180" s="216" t="s">
        <v>165</v>
      </c>
    </row>
    <row r="181" spans="2:65" s="1" customFormat="1" ht="31.5" customHeight="1">
      <c r="B181" s="40"/>
      <c r="C181" s="193" t="s">
        <v>335</v>
      </c>
      <c r="D181" s="193" t="s">
        <v>167</v>
      </c>
      <c r="E181" s="194" t="s">
        <v>336</v>
      </c>
      <c r="F181" s="195" t="s">
        <v>337</v>
      </c>
      <c r="G181" s="196" t="s">
        <v>89</v>
      </c>
      <c r="H181" s="197">
        <v>302</v>
      </c>
      <c r="I181" s="198"/>
      <c r="J181" s="199">
        <f>ROUND(I181*H181,2)</f>
        <v>0</v>
      </c>
      <c r="K181" s="195" t="s">
        <v>170</v>
      </c>
      <c r="L181" s="60"/>
      <c r="M181" s="200" t="s">
        <v>21</v>
      </c>
      <c r="N181" s="201" t="s">
        <v>40</v>
      </c>
      <c r="O181" s="41"/>
      <c r="P181" s="202">
        <f>O181*H181</f>
        <v>0</v>
      </c>
      <c r="Q181" s="202">
        <v>0.10373</v>
      </c>
      <c r="R181" s="202">
        <f>Q181*H181</f>
        <v>31.326460000000001</v>
      </c>
      <c r="S181" s="202">
        <v>0</v>
      </c>
      <c r="T181" s="203">
        <f>S181*H181</f>
        <v>0</v>
      </c>
      <c r="AR181" s="23" t="s">
        <v>171</v>
      </c>
      <c r="AT181" s="23" t="s">
        <v>167</v>
      </c>
      <c r="AU181" s="23" t="s">
        <v>78</v>
      </c>
      <c r="AY181" s="23" t="s">
        <v>165</v>
      </c>
      <c r="BE181" s="204">
        <f>IF(N181="základní",J181,0)</f>
        <v>0</v>
      </c>
      <c r="BF181" s="204">
        <f>IF(N181="snížená",J181,0)</f>
        <v>0</v>
      </c>
      <c r="BG181" s="204">
        <f>IF(N181="zákl. přenesená",J181,0)</f>
        <v>0</v>
      </c>
      <c r="BH181" s="204">
        <f>IF(N181="sníž. přenesená",J181,0)</f>
        <v>0</v>
      </c>
      <c r="BI181" s="204">
        <f>IF(N181="nulová",J181,0)</f>
        <v>0</v>
      </c>
      <c r="BJ181" s="23" t="s">
        <v>74</v>
      </c>
      <c r="BK181" s="204">
        <f>ROUND(I181*H181,2)</f>
        <v>0</v>
      </c>
      <c r="BL181" s="23" t="s">
        <v>171</v>
      </c>
      <c r="BM181" s="23" t="s">
        <v>338</v>
      </c>
    </row>
    <row r="182" spans="2:65" s="11" customFormat="1" ht="13.5">
      <c r="B182" s="205"/>
      <c r="C182" s="206"/>
      <c r="D182" s="217" t="s">
        <v>173</v>
      </c>
      <c r="E182" s="218" t="s">
        <v>21</v>
      </c>
      <c r="F182" s="219" t="s">
        <v>321</v>
      </c>
      <c r="G182" s="206"/>
      <c r="H182" s="220">
        <v>340</v>
      </c>
      <c r="I182" s="211"/>
      <c r="J182" s="206"/>
      <c r="K182" s="206"/>
      <c r="L182" s="212"/>
      <c r="M182" s="213"/>
      <c r="N182" s="214"/>
      <c r="O182" s="214"/>
      <c r="P182" s="214"/>
      <c r="Q182" s="214"/>
      <c r="R182" s="214"/>
      <c r="S182" s="214"/>
      <c r="T182" s="215"/>
      <c r="AT182" s="216" t="s">
        <v>173</v>
      </c>
      <c r="AU182" s="216" t="s">
        <v>78</v>
      </c>
      <c r="AV182" s="11" t="s">
        <v>78</v>
      </c>
      <c r="AW182" s="11" t="s">
        <v>33</v>
      </c>
      <c r="AX182" s="11" t="s">
        <v>69</v>
      </c>
      <c r="AY182" s="216" t="s">
        <v>165</v>
      </c>
    </row>
    <row r="183" spans="2:65" s="11" customFormat="1" ht="13.5">
      <c r="B183" s="205"/>
      <c r="C183" s="206"/>
      <c r="D183" s="217" t="s">
        <v>173</v>
      </c>
      <c r="E183" s="218" t="s">
        <v>21</v>
      </c>
      <c r="F183" s="219" t="s">
        <v>198</v>
      </c>
      <c r="G183" s="206"/>
      <c r="H183" s="220">
        <v>40</v>
      </c>
      <c r="I183" s="211"/>
      <c r="J183" s="206"/>
      <c r="K183" s="206"/>
      <c r="L183" s="212"/>
      <c r="M183" s="213"/>
      <c r="N183" s="214"/>
      <c r="O183" s="214"/>
      <c r="P183" s="214"/>
      <c r="Q183" s="214"/>
      <c r="R183" s="214"/>
      <c r="S183" s="214"/>
      <c r="T183" s="215"/>
      <c r="AT183" s="216" t="s">
        <v>173</v>
      </c>
      <c r="AU183" s="216" t="s">
        <v>78</v>
      </c>
      <c r="AV183" s="11" t="s">
        <v>78</v>
      </c>
      <c r="AW183" s="11" t="s">
        <v>33</v>
      </c>
      <c r="AX183" s="11" t="s">
        <v>69</v>
      </c>
      <c r="AY183" s="216" t="s">
        <v>165</v>
      </c>
    </row>
    <row r="184" spans="2:65" s="11" customFormat="1" ht="13.5">
      <c r="B184" s="205"/>
      <c r="C184" s="206"/>
      <c r="D184" s="207" t="s">
        <v>173</v>
      </c>
      <c r="E184" s="208" t="s">
        <v>21</v>
      </c>
      <c r="F184" s="209" t="s">
        <v>322</v>
      </c>
      <c r="G184" s="206"/>
      <c r="H184" s="210">
        <v>-78</v>
      </c>
      <c r="I184" s="211"/>
      <c r="J184" s="206"/>
      <c r="K184" s="206"/>
      <c r="L184" s="212"/>
      <c r="M184" s="213"/>
      <c r="N184" s="214"/>
      <c r="O184" s="214"/>
      <c r="P184" s="214"/>
      <c r="Q184" s="214"/>
      <c r="R184" s="214"/>
      <c r="S184" s="214"/>
      <c r="T184" s="215"/>
      <c r="AT184" s="216" t="s">
        <v>173</v>
      </c>
      <c r="AU184" s="216" t="s">
        <v>78</v>
      </c>
      <c r="AV184" s="11" t="s">
        <v>78</v>
      </c>
      <c r="AW184" s="11" t="s">
        <v>33</v>
      </c>
      <c r="AX184" s="11" t="s">
        <v>69</v>
      </c>
      <c r="AY184" s="216" t="s">
        <v>165</v>
      </c>
    </row>
    <row r="185" spans="2:65" s="1" customFormat="1" ht="57" customHeight="1">
      <c r="B185" s="40"/>
      <c r="C185" s="193" t="s">
        <v>339</v>
      </c>
      <c r="D185" s="193" t="s">
        <v>167</v>
      </c>
      <c r="E185" s="194" t="s">
        <v>340</v>
      </c>
      <c r="F185" s="195" t="s">
        <v>341</v>
      </c>
      <c r="G185" s="196" t="s">
        <v>89</v>
      </c>
      <c r="H185" s="197">
        <v>2496.6999999999998</v>
      </c>
      <c r="I185" s="198"/>
      <c r="J185" s="199">
        <f>ROUND(I185*H185,2)</f>
        <v>0</v>
      </c>
      <c r="K185" s="195" t="s">
        <v>170</v>
      </c>
      <c r="L185" s="60"/>
      <c r="M185" s="200" t="s">
        <v>21</v>
      </c>
      <c r="N185" s="201" t="s">
        <v>40</v>
      </c>
      <c r="O185" s="41"/>
      <c r="P185" s="202">
        <f>O185*H185</f>
        <v>0</v>
      </c>
      <c r="Q185" s="202">
        <v>8.4250000000000005E-2</v>
      </c>
      <c r="R185" s="202">
        <f>Q185*H185</f>
        <v>210.34697499999999</v>
      </c>
      <c r="S185" s="202">
        <v>0</v>
      </c>
      <c r="T185" s="203">
        <f>S185*H185</f>
        <v>0</v>
      </c>
      <c r="AR185" s="23" t="s">
        <v>171</v>
      </c>
      <c r="AT185" s="23" t="s">
        <v>167</v>
      </c>
      <c r="AU185" s="23" t="s">
        <v>78</v>
      </c>
      <c r="AY185" s="23" t="s">
        <v>165</v>
      </c>
      <c r="BE185" s="204">
        <f>IF(N185="základní",J185,0)</f>
        <v>0</v>
      </c>
      <c r="BF185" s="204">
        <f>IF(N185="snížená",J185,0)</f>
        <v>0</v>
      </c>
      <c r="BG185" s="204">
        <f>IF(N185="zákl. přenesená",J185,0)</f>
        <v>0</v>
      </c>
      <c r="BH185" s="204">
        <f>IF(N185="sníž. přenesená",J185,0)</f>
        <v>0</v>
      </c>
      <c r="BI185" s="204">
        <f>IF(N185="nulová",J185,0)</f>
        <v>0</v>
      </c>
      <c r="BJ185" s="23" t="s">
        <v>74</v>
      </c>
      <c r="BK185" s="204">
        <f>ROUND(I185*H185,2)</f>
        <v>0</v>
      </c>
      <c r="BL185" s="23" t="s">
        <v>171</v>
      </c>
      <c r="BM185" s="23" t="s">
        <v>342</v>
      </c>
    </row>
    <row r="186" spans="2:65" s="11" customFormat="1" ht="40.5">
      <c r="B186" s="205"/>
      <c r="C186" s="206"/>
      <c r="D186" s="217" t="s">
        <v>173</v>
      </c>
      <c r="E186" s="218" t="s">
        <v>21</v>
      </c>
      <c r="F186" s="219" t="s">
        <v>343</v>
      </c>
      <c r="G186" s="206"/>
      <c r="H186" s="220">
        <v>780.5</v>
      </c>
      <c r="I186" s="211"/>
      <c r="J186" s="206"/>
      <c r="K186" s="206"/>
      <c r="L186" s="212"/>
      <c r="M186" s="213"/>
      <c r="N186" s="214"/>
      <c r="O186" s="214"/>
      <c r="P186" s="214"/>
      <c r="Q186" s="214"/>
      <c r="R186" s="214"/>
      <c r="S186" s="214"/>
      <c r="T186" s="215"/>
      <c r="AT186" s="216" t="s">
        <v>173</v>
      </c>
      <c r="AU186" s="216" t="s">
        <v>78</v>
      </c>
      <c r="AV186" s="11" t="s">
        <v>78</v>
      </c>
      <c r="AW186" s="11" t="s">
        <v>33</v>
      </c>
      <c r="AX186" s="11" t="s">
        <v>69</v>
      </c>
      <c r="AY186" s="216" t="s">
        <v>165</v>
      </c>
    </row>
    <row r="187" spans="2:65" s="11" customFormat="1" ht="13.5">
      <c r="B187" s="205"/>
      <c r="C187" s="206"/>
      <c r="D187" s="217" t="s">
        <v>173</v>
      </c>
      <c r="E187" s="218" t="s">
        <v>21</v>
      </c>
      <c r="F187" s="219" t="s">
        <v>344</v>
      </c>
      <c r="G187" s="206"/>
      <c r="H187" s="220">
        <v>575.70000000000005</v>
      </c>
      <c r="I187" s="211"/>
      <c r="J187" s="206"/>
      <c r="K187" s="206"/>
      <c r="L187" s="212"/>
      <c r="M187" s="213"/>
      <c r="N187" s="214"/>
      <c r="O187" s="214"/>
      <c r="P187" s="214"/>
      <c r="Q187" s="214"/>
      <c r="R187" s="214"/>
      <c r="S187" s="214"/>
      <c r="T187" s="215"/>
      <c r="AT187" s="216" t="s">
        <v>173</v>
      </c>
      <c r="AU187" s="216" t="s">
        <v>78</v>
      </c>
      <c r="AV187" s="11" t="s">
        <v>78</v>
      </c>
      <c r="AW187" s="11" t="s">
        <v>33</v>
      </c>
      <c r="AX187" s="11" t="s">
        <v>69</v>
      </c>
      <c r="AY187" s="216" t="s">
        <v>165</v>
      </c>
    </row>
    <row r="188" spans="2:65" s="11" customFormat="1" ht="40.5">
      <c r="B188" s="205"/>
      <c r="C188" s="206"/>
      <c r="D188" s="217" t="s">
        <v>173</v>
      </c>
      <c r="E188" s="218" t="s">
        <v>21</v>
      </c>
      <c r="F188" s="219" t="s">
        <v>345</v>
      </c>
      <c r="G188" s="206"/>
      <c r="H188" s="220">
        <v>977.5</v>
      </c>
      <c r="I188" s="211"/>
      <c r="J188" s="206"/>
      <c r="K188" s="206"/>
      <c r="L188" s="212"/>
      <c r="M188" s="213"/>
      <c r="N188" s="214"/>
      <c r="O188" s="214"/>
      <c r="P188" s="214"/>
      <c r="Q188" s="214"/>
      <c r="R188" s="214"/>
      <c r="S188" s="214"/>
      <c r="T188" s="215"/>
      <c r="AT188" s="216" t="s">
        <v>173</v>
      </c>
      <c r="AU188" s="216" t="s">
        <v>78</v>
      </c>
      <c r="AV188" s="11" t="s">
        <v>78</v>
      </c>
      <c r="AW188" s="11" t="s">
        <v>33</v>
      </c>
      <c r="AX188" s="11" t="s">
        <v>69</v>
      </c>
      <c r="AY188" s="216" t="s">
        <v>165</v>
      </c>
    </row>
    <row r="189" spans="2:65" s="11" customFormat="1" ht="13.5">
      <c r="B189" s="205"/>
      <c r="C189" s="206"/>
      <c r="D189" s="207" t="s">
        <v>173</v>
      </c>
      <c r="E189" s="208" t="s">
        <v>21</v>
      </c>
      <c r="F189" s="209" t="s">
        <v>346</v>
      </c>
      <c r="G189" s="206"/>
      <c r="H189" s="210">
        <v>163</v>
      </c>
      <c r="I189" s="211"/>
      <c r="J189" s="206"/>
      <c r="K189" s="206"/>
      <c r="L189" s="212"/>
      <c r="M189" s="213"/>
      <c r="N189" s="214"/>
      <c r="O189" s="214"/>
      <c r="P189" s="214"/>
      <c r="Q189" s="214"/>
      <c r="R189" s="214"/>
      <c r="S189" s="214"/>
      <c r="T189" s="215"/>
      <c r="AT189" s="216" t="s">
        <v>173</v>
      </c>
      <c r="AU189" s="216" t="s">
        <v>78</v>
      </c>
      <c r="AV189" s="11" t="s">
        <v>78</v>
      </c>
      <c r="AW189" s="11" t="s">
        <v>33</v>
      </c>
      <c r="AX189" s="11" t="s">
        <v>69</v>
      </c>
      <c r="AY189" s="216" t="s">
        <v>165</v>
      </c>
    </row>
    <row r="190" spans="2:65" s="1" customFormat="1" ht="22.5" customHeight="1">
      <c r="B190" s="40"/>
      <c r="C190" s="235" t="s">
        <v>347</v>
      </c>
      <c r="D190" s="235" t="s">
        <v>257</v>
      </c>
      <c r="E190" s="236" t="s">
        <v>348</v>
      </c>
      <c r="F190" s="237" t="s">
        <v>349</v>
      </c>
      <c r="G190" s="238" t="s">
        <v>89</v>
      </c>
      <c r="H190" s="239">
        <v>2433.9079999999999</v>
      </c>
      <c r="I190" s="240"/>
      <c r="J190" s="241">
        <f>ROUND(I190*H190,2)</f>
        <v>0</v>
      </c>
      <c r="K190" s="237" t="s">
        <v>170</v>
      </c>
      <c r="L190" s="242"/>
      <c r="M190" s="243" t="s">
        <v>21</v>
      </c>
      <c r="N190" s="244" t="s">
        <v>40</v>
      </c>
      <c r="O190" s="41"/>
      <c r="P190" s="202">
        <f>O190*H190</f>
        <v>0</v>
      </c>
      <c r="Q190" s="202">
        <v>0.19700000000000001</v>
      </c>
      <c r="R190" s="202">
        <f>Q190*H190</f>
        <v>479.47987599999999</v>
      </c>
      <c r="S190" s="202">
        <v>0</v>
      </c>
      <c r="T190" s="203">
        <f>S190*H190</f>
        <v>0</v>
      </c>
      <c r="AR190" s="23" t="s">
        <v>206</v>
      </c>
      <c r="AT190" s="23" t="s">
        <v>257</v>
      </c>
      <c r="AU190" s="23" t="s">
        <v>78</v>
      </c>
      <c r="AY190" s="23" t="s">
        <v>165</v>
      </c>
      <c r="BE190" s="204">
        <f>IF(N190="základní",J190,0)</f>
        <v>0</v>
      </c>
      <c r="BF190" s="204">
        <f>IF(N190="snížená",J190,0)</f>
        <v>0</v>
      </c>
      <c r="BG190" s="204">
        <f>IF(N190="zákl. přenesená",J190,0)</f>
        <v>0</v>
      </c>
      <c r="BH190" s="204">
        <f>IF(N190="sníž. přenesená",J190,0)</f>
        <v>0</v>
      </c>
      <c r="BI190" s="204">
        <f>IF(N190="nulová",J190,0)</f>
        <v>0</v>
      </c>
      <c r="BJ190" s="23" t="s">
        <v>74</v>
      </c>
      <c r="BK190" s="204">
        <f>ROUND(I190*H190,2)</f>
        <v>0</v>
      </c>
      <c r="BL190" s="23" t="s">
        <v>171</v>
      </c>
      <c r="BM190" s="23" t="s">
        <v>350</v>
      </c>
    </row>
    <row r="191" spans="2:65" s="1" customFormat="1" ht="27">
      <c r="B191" s="40"/>
      <c r="C191" s="62"/>
      <c r="D191" s="217" t="s">
        <v>284</v>
      </c>
      <c r="E191" s="62"/>
      <c r="F191" s="256" t="s">
        <v>351</v>
      </c>
      <c r="G191" s="62"/>
      <c r="H191" s="62"/>
      <c r="I191" s="163"/>
      <c r="J191" s="62"/>
      <c r="K191" s="62"/>
      <c r="L191" s="60"/>
      <c r="M191" s="257"/>
      <c r="N191" s="41"/>
      <c r="O191" s="41"/>
      <c r="P191" s="41"/>
      <c r="Q191" s="41"/>
      <c r="R191" s="41"/>
      <c r="S191" s="41"/>
      <c r="T191" s="77"/>
      <c r="AT191" s="23" t="s">
        <v>284</v>
      </c>
      <c r="AU191" s="23" t="s">
        <v>78</v>
      </c>
    </row>
    <row r="192" spans="2:65" s="11" customFormat="1" ht="13.5">
      <c r="B192" s="205"/>
      <c r="C192" s="206"/>
      <c r="D192" s="217" t="s">
        <v>173</v>
      </c>
      <c r="E192" s="218" t="s">
        <v>21</v>
      </c>
      <c r="F192" s="219" t="s">
        <v>352</v>
      </c>
      <c r="G192" s="206"/>
      <c r="H192" s="220">
        <v>1369.7619999999999</v>
      </c>
      <c r="I192" s="211"/>
      <c r="J192" s="206"/>
      <c r="K192" s="206"/>
      <c r="L192" s="212"/>
      <c r="M192" s="213"/>
      <c r="N192" s="214"/>
      <c r="O192" s="214"/>
      <c r="P192" s="214"/>
      <c r="Q192" s="214"/>
      <c r="R192" s="214"/>
      <c r="S192" s="214"/>
      <c r="T192" s="215"/>
      <c r="AT192" s="216" t="s">
        <v>173</v>
      </c>
      <c r="AU192" s="216" t="s">
        <v>78</v>
      </c>
      <c r="AV192" s="11" t="s">
        <v>78</v>
      </c>
      <c r="AW192" s="11" t="s">
        <v>33</v>
      </c>
      <c r="AX192" s="11" t="s">
        <v>69</v>
      </c>
      <c r="AY192" s="216" t="s">
        <v>165</v>
      </c>
    </row>
    <row r="193" spans="2:65" s="11" customFormat="1" ht="13.5">
      <c r="B193" s="205"/>
      <c r="C193" s="206"/>
      <c r="D193" s="217" t="s">
        <v>173</v>
      </c>
      <c r="E193" s="218" t="s">
        <v>21</v>
      </c>
      <c r="F193" s="219" t="s">
        <v>353</v>
      </c>
      <c r="G193" s="206"/>
      <c r="H193" s="220">
        <v>1151.905</v>
      </c>
      <c r="I193" s="211"/>
      <c r="J193" s="206"/>
      <c r="K193" s="206"/>
      <c r="L193" s="212"/>
      <c r="M193" s="213"/>
      <c r="N193" s="214"/>
      <c r="O193" s="214"/>
      <c r="P193" s="214"/>
      <c r="Q193" s="214"/>
      <c r="R193" s="214"/>
      <c r="S193" s="214"/>
      <c r="T193" s="215"/>
      <c r="AT193" s="216" t="s">
        <v>173</v>
      </c>
      <c r="AU193" s="216" t="s">
        <v>78</v>
      </c>
      <c r="AV193" s="11" t="s">
        <v>78</v>
      </c>
      <c r="AW193" s="11" t="s">
        <v>33</v>
      </c>
      <c r="AX193" s="11" t="s">
        <v>69</v>
      </c>
      <c r="AY193" s="216" t="s">
        <v>165</v>
      </c>
    </row>
    <row r="194" spans="2:65" s="11" customFormat="1" ht="13.5">
      <c r="B194" s="205"/>
      <c r="C194" s="206"/>
      <c r="D194" s="217" t="s">
        <v>173</v>
      </c>
      <c r="E194" s="218" t="s">
        <v>21</v>
      </c>
      <c r="F194" s="219" t="s">
        <v>354</v>
      </c>
      <c r="G194" s="206"/>
      <c r="H194" s="220">
        <v>-46.701999999999998</v>
      </c>
      <c r="I194" s="211"/>
      <c r="J194" s="206"/>
      <c r="K194" s="206"/>
      <c r="L194" s="212"/>
      <c r="M194" s="213"/>
      <c r="N194" s="214"/>
      <c r="O194" s="214"/>
      <c r="P194" s="214"/>
      <c r="Q194" s="214"/>
      <c r="R194" s="214"/>
      <c r="S194" s="214"/>
      <c r="T194" s="215"/>
      <c r="AT194" s="216" t="s">
        <v>173</v>
      </c>
      <c r="AU194" s="216" t="s">
        <v>78</v>
      </c>
      <c r="AV194" s="11" t="s">
        <v>78</v>
      </c>
      <c r="AW194" s="11" t="s">
        <v>33</v>
      </c>
      <c r="AX194" s="11" t="s">
        <v>69</v>
      </c>
      <c r="AY194" s="216" t="s">
        <v>165</v>
      </c>
    </row>
    <row r="195" spans="2:65" s="11" customFormat="1" ht="13.5">
      <c r="B195" s="205"/>
      <c r="C195" s="206"/>
      <c r="D195" s="207" t="s">
        <v>173</v>
      </c>
      <c r="E195" s="208" t="s">
        <v>21</v>
      </c>
      <c r="F195" s="209" t="s">
        <v>355</v>
      </c>
      <c r="G195" s="206"/>
      <c r="H195" s="210">
        <v>-41.057000000000002</v>
      </c>
      <c r="I195" s="211"/>
      <c r="J195" s="206"/>
      <c r="K195" s="206"/>
      <c r="L195" s="212"/>
      <c r="M195" s="213"/>
      <c r="N195" s="214"/>
      <c r="O195" s="214"/>
      <c r="P195" s="214"/>
      <c r="Q195" s="214"/>
      <c r="R195" s="214"/>
      <c r="S195" s="214"/>
      <c r="T195" s="215"/>
      <c r="AT195" s="216" t="s">
        <v>173</v>
      </c>
      <c r="AU195" s="216" t="s">
        <v>78</v>
      </c>
      <c r="AV195" s="11" t="s">
        <v>78</v>
      </c>
      <c r="AW195" s="11" t="s">
        <v>33</v>
      </c>
      <c r="AX195" s="11" t="s">
        <v>69</v>
      </c>
      <c r="AY195" s="216" t="s">
        <v>165</v>
      </c>
    </row>
    <row r="196" spans="2:65" s="1" customFormat="1" ht="22.5" customHeight="1">
      <c r="B196" s="40"/>
      <c r="C196" s="235" t="s">
        <v>356</v>
      </c>
      <c r="D196" s="235" t="s">
        <v>257</v>
      </c>
      <c r="E196" s="236" t="s">
        <v>357</v>
      </c>
      <c r="F196" s="237" t="s">
        <v>358</v>
      </c>
      <c r="G196" s="238" t="s">
        <v>89</v>
      </c>
      <c r="H196" s="239">
        <v>87.759</v>
      </c>
      <c r="I196" s="240"/>
      <c r="J196" s="241">
        <f>ROUND(I196*H196,2)</f>
        <v>0</v>
      </c>
      <c r="K196" s="237" t="s">
        <v>21</v>
      </c>
      <c r="L196" s="242"/>
      <c r="M196" s="243" t="s">
        <v>21</v>
      </c>
      <c r="N196" s="244" t="s">
        <v>40</v>
      </c>
      <c r="O196" s="41"/>
      <c r="P196" s="202">
        <f>O196*H196</f>
        <v>0</v>
      </c>
      <c r="Q196" s="202">
        <v>0.14599999999999999</v>
      </c>
      <c r="R196" s="202">
        <f>Q196*H196</f>
        <v>12.812813999999999</v>
      </c>
      <c r="S196" s="202">
        <v>0</v>
      </c>
      <c r="T196" s="203">
        <f>S196*H196</f>
        <v>0</v>
      </c>
      <c r="AR196" s="23" t="s">
        <v>206</v>
      </c>
      <c r="AT196" s="23" t="s">
        <v>257</v>
      </c>
      <c r="AU196" s="23" t="s">
        <v>78</v>
      </c>
      <c r="AY196" s="23" t="s">
        <v>165</v>
      </c>
      <c r="BE196" s="204">
        <f>IF(N196="základní",J196,0)</f>
        <v>0</v>
      </c>
      <c r="BF196" s="204">
        <f>IF(N196="snížená",J196,0)</f>
        <v>0</v>
      </c>
      <c r="BG196" s="204">
        <f>IF(N196="zákl. přenesená",J196,0)</f>
        <v>0</v>
      </c>
      <c r="BH196" s="204">
        <f>IF(N196="sníž. přenesená",J196,0)</f>
        <v>0</v>
      </c>
      <c r="BI196" s="204">
        <f>IF(N196="nulová",J196,0)</f>
        <v>0</v>
      </c>
      <c r="BJ196" s="23" t="s">
        <v>74</v>
      </c>
      <c r="BK196" s="204">
        <f>ROUND(I196*H196,2)</f>
        <v>0</v>
      </c>
      <c r="BL196" s="23" t="s">
        <v>171</v>
      </c>
      <c r="BM196" s="23" t="s">
        <v>359</v>
      </c>
    </row>
    <row r="197" spans="2:65" s="11" customFormat="1" ht="13.5">
      <c r="B197" s="205"/>
      <c r="C197" s="206"/>
      <c r="D197" s="217" t="s">
        <v>173</v>
      </c>
      <c r="E197" s="218" t="s">
        <v>21</v>
      </c>
      <c r="F197" s="219" t="s">
        <v>360</v>
      </c>
      <c r="G197" s="206"/>
      <c r="H197" s="220">
        <v>46.701999999999998</v>
      </c>
      <c r="I197" s="211"/>
      <c r="J197" s="206"/>
      <c r="K197" s="206"/>
      <c r="L197" s="212"/>
      <c r="M197" s="213"/>
      <c r="N197" s="214"/>
      <c r="O197" s="214"/>
      <c r="P197" s="214"/>
      <c r="Q197" s="214"/>
      <c r="R197" s="214"/>
      <c r="S197" s="214"/>
      <c r="T197" s="215"/>
      <c r="AT197" s="216" t="s">
        <v>173</v>
      </c>
      <c r="AU197" s="216" t="s">
        <v>78</v>
      </c>
      <c r="AV197" s="11" t="s">
        <v>78</v>
      </c>
      <c r="AW197" s="11" t="s">
        <v>33</v>
      </c>
      <c r="AX197" s="11" t="s">
        <v>69</v>
      </c>
      <c r="AY197" s="216" t="s">
        <v>165</v>
      </c>
    </row>
    <row r="198" spans="2:65" s="11" customFormat="1" ht="13.5">
      <c r="B198" s="205"/>
      <c r="C198" s="206"/>
      <c r="D198" s="207" t="s">
        <v>173</v>
      </c>
      <c r="E198" s="208" t="s">
        <v>21</v>
      </c>
      <c r="F198" s="209" t="s">
        <v>361</v>
      </c>
      <c r="G198" s="206"/>
      <c r="H198" s="210">
        <v>41.057000000000002</v>
      </c>
      <c r="I198" s="211"/>
      <c r="J198" s="206"/>
      <c r="K198" s="206"/>
      <c r="L198" s="212"/>
      <c r="M198" s="213"/>
      <c r="N198" s="214"/>
      <c r="O198" s="214"/>
      <c r="P198" s="214"/>
      <c r="Q198" s="214"/>
      <c r="R198" s="214"/>
      <c r="S198" s="214"/>
      <c r="T198" s="215"/>
      <c r="AT198" s="216" t="s">
        <v>173</v>
      </c>
      <c r="AU198" s="216" t="s">
        <v>78</v>
      </c>
      <c r="AV198" s="11" t="s">
        <v>78</v>
      </c>
      <c r="AW198" s="11" t="s">
        <v>33</v>
      </c>
      <c r="AX198" s="11" t="s">
        <v>69</v>
      </c>
      <c r="AY198" s="216" t="s">
        <v>165</v>
      </c>
    </row>
    <row r="199" spans="2:65" s="1" customFormat="1" ht="57" customHeight="1">
      <c r="B199" s="40"/>
      <c r="C199" s="193" t="s">
        <v>362</v>
      </c>
      <c r="D199" s="193" t="s">
        <v>167</v>
      </c>
      <c r="E199" s="194" t="s">
        <v>363</v>
      </c>
      <c r="F199" s="195" t="s">
        <v>364</v>
      </c>
      <c r="G199" s="196" t="s">
        <v>89</v>
      </c>
      <c r="H199" s="197">
        <v>483.1</v>
      </c>
      <c r="I199" s="198"/>
      <c r="J199" s="199">
        <f>ROUND(I199*H199,2)</f>
        <v>0</v>
      </c>
      <c r="K199" s="195" t="s">
        <v>170</v>
      </c>
      <c r="L199" s="60"/>
      <c r="M199" s="200" t="s">
        <v>21</v>
      </c>
      <c r="N199" s="201" t="s">
        <v>40</v>
      </c>
      <c r="O199" s="41"/>
      <c r="P199" s="202">
        <f>O199*H199</f>
        <v>0</v>
      </c>
      <c r="Q199" s="202">
        <v>8.5650000000000004E-2</v>
      </c>
      <c r="R199" s="202">
        <f>Q199*H199</f>
        <v>41.377515000000002</v>
      </c>
      <c r="S199" s="202">
        <v>0</v>
      </c>
      <c r="T199" s="203">
        <f>S199*H199</f>
        <v>0</v>
      </c>
      <c r="AR199" s="23" t="s">
        <v>171</v>
      </c>
      <c r="AT199" s="23" t="s">
        <v>167</v>
      </c>
      <c r="AU199" s="23" t="s">
        <v>78</v>
      </c>
      <c r="AY199" s="23" t="s">
        <v>165</v>
      </c>
      <c r="BE199" s="204">
        <f>IF(N199="základní",J199,0)</f>
        <v>0</v>
      </c>
      <c r="BF199" s="204">
        <f>IF(N199="snížená",J199,0)</f>
        <v>0</v>
      </c>
      <c r="BG199" s="204">
        <f>IF(N199="zákl. přenesená",J199,0)</f>
        <v>0</v>
      </c>
      <c r="BH199" s="204">
        <f>IF(N199="sníž. přenesená",J199,0)</f>
        <v>0</v>
      </c>
      <c r="BI199" s="204">
        <f>IF(N199="nulová",J199,0)</f>
        <v>0</v>
      </c>
      <c r="BJ199" s="23" t="s">
        <v>74</v>
      </c>
      <c r="BK199" s="204">
        <f>ROUND(I199*H199,2)</f>
        <v>0</v>
      </c>
      <c r="BL199" s="23" t="s">
        <v>171</v>
      </c>
      <c r="BM199" s="23" t="s">
        <v>365</v>
      </c>
    </row>
    <row r="200" spans="2:65" s="11" customFormat="1" ht="40.5">
      <c r="B200" s="205"/>
      <c r="C200" s="206"/>
      <c r="D200" s="217" t="s">
        <v>173</v>
      </c>
      <c r="E200" s="218" t="s">
        <v>21</v>
      </c>
      <c r="F200" s="219" t="s">
        <v>366</v>
      </c>
      <c r="G200" s="206"/>
      <c r="H200" s="220">
        <v>236</v>
      </c>
      <c r="I200" s="211"/>
      <c r="J200" s="206"/>
      <c r="K200" s="206"/>
      <c r="L200" s="212"/>
      <c r="M200" s="213"/>
      <c r="N200" s="214"/>
      <c r="O200" s="214"/>
      <c r="P200" s="214"/>
      <c r="Q200" s="214"/>
      <c r="R200" s="214"/>
      <c r="S200" s="214"/>
      <c r="T200" s="215"/>
      <c r="AT200" s="216" t="s">
        <v>173</v>
      </c>
      <c r="AU200" s="216" t="s">
        <v>78</v>
      </c>
      <c r="AV200" s="11" t="s">
        <v>78</v>
      </c>
      <c r="AW200" s="11" t="s">
        <v>33</v>
      </c>
      <c r="AX200" s="11" t="s">
        <v>69</v>
      </c>
      <c r="AY200" s="216" t="s">
        <v>165</v>
      </c>
    </row>
    <row r="201" spans="2:65" s="11" customFormat="1" ht="13.5">
      <c r="B201" s="205"/>
      <c r="C201" s="206"/>
      <c r="D201" s="217" t="s">
        <v>173</v>
      </c>
      <c r="E201" s="218" t="s">
        <v>21</v>
      </c>
      <c r="F201" s="219" t="s">
        <v>367</v>
      </c>
      <c r="G201" s="206"/>
      <c r="H201" s="220">
        <v>27.2</v>
      </c>
      <c r="I201" s="211"/>
      <c r="J201" s="206"/>
      <c r="K201" s="206"/>
      <c r="L201" s="212"/>
      <c r="M201" s="213"/>
      <c r="N201" s="214"/>
      <c r="O201" s="214"/>
      <c r="P201" s="214"/>
      <c r="Q201" s="214"/>
      <c r="R201" s="214"/>
      <c r="S201" s="214"/>
      <c r="T201" s="215"/>
      <c r="AT201" s="216" t="s">
        <v>173</v>
      </c>
      <c r="AU201" s="216" t="s">
        <v>78</v>
      </c>
      <c r="AV201" s="11" t="s">
        <v>78</v>
      </c>
      <c r="AW201" s="11" t="s">
        <v>33</v>
      </c>
      <c r="AX201" s="11" t="s">
        <v>69</v>
      </c>
      <c r="AY201" s="216" t="s">
        <v>165</v>
      </c>
    </row>
    <row r="202" spans="2:65" s="11" customFormat="1" ht="40.5">
      <c r="B202" s="205"/>
      <c r="C202" s="206"/>
      <c r="D202" s="207" t="s">
        <v>173</v>
      </c>
      <c r="E202" s="208" t="s">
        <v>21</v>
      </c>
      <c r="F202" s="209" t="s">
        <v>368</v>
      </c>
      <c r="G202" s="206"/>
      <c r="H202" s="210">
        <v>219.9</v>
      </c>
      <c r="I202" s="211"/>
      <c r="J202" s="206"/>
      <c r="K202" s="206"/>
      <c r="L202" s="212"/>
      <c r="M202" s="213"/>
      <c r="N202" s="214"/>
      <c r="O202" s="214"/>
      <c r="P202" s="214"/>
      <c r="Q202" s="214"/>
      <c r="R202" s="214"/>
      <c r="S202" s="214"/>
      <c r="T202" s="215"/>
      <c r="AT202" s="216" t="s">
        <v>173</v>
      </c>
      <c r="AU202" s="216" t="s">
        <v>78</v>
      </c>
      <c r="AV202" s="11" t="s">
        <v>78</v>
      </c>
      <c r="AW202" s="11" t="s">
        <v>33</v>
      </c>
      <c r="AX202" s="11" t="s">
        <v>69</v>
      </c>
      <c r="AY202" s="216" t="s">
        <v>165</v>
      </c>
    </row>
    <row r="203" spans="2:65" s="1" customFormat="1" ht="22.5" customHeight="1">
      <c r="B203" s="40"/>
      <c r="C203" s="235" t="s">
        <v>369</v>
      </c>
      <c r="D203" s="235" t="s">
        <v>257</v>
      </c>
      <c r="E203" s="236" t="s">
        <v>370</v>
      </c>
      <c r="F203" s="237" t="s">
        <v>371</v>
      </c>
      <c r="G203" s="238" t="s">
        <v>89</v>
      </c>
      <c r="H203" s="239">
        <v>390.72899999999998</v>
      </c>
      <c r="I203" s="240"/>
      <c r="J203" s="241">
        <f>ROUND(I203*H203,2)</f>
        <v>0</v>
      </c>
      <c r="K203" s="237" t="s">
        <v>170</v>
      </c>
      <c r="L203" s="242"/>
      <c r="M203" s="243" t="s">
        <v>21</v>
      </c>
      <c r="N203" s="244" t="s">
        <v>40</v>
      </c>
      <c r="O203" s="41"/>
      <c r="P203" s="202">
        <f>O203*H203</f>
        <v>0</v>
      </c>
      <c r="Q203" s="202">
        <v>0.19700000000000001</v>
      </c>
      <c r="R203" s="202">
        <f>Q203*H203</f>
        <v>76.973613</v>
      </c>
      <c r="S203" s="202">
        <v>0</v>
      </c>
      <c r="T203" s="203">
        <f>S203*H203</f>
        <v>0</v>
      </c>
      <c r="AR203" s="23" t="s">
        <v>206</v>
      </c>
      <c r="AT203" s="23" t="s">
        <v>257</v>
      </c>
      <c r="AU203" s="23" t="s">
        <v>78</v>
      </c>
      <c r="AY203" s="23" t="s">
        <v>165</v>
      </c>
      <c r="BE203" s="204">
        <f>IF(N203="základní",J203,0)</f>
        <v>0</v>
      </c>
      <c r="BF203" s="204">
        <f>IF(N203="snížená",J203,0)</f>
        <v>0</v>
      </c>
      <c r="BG203" s="204">
        <f>IF(N203="zákl. přenesená",J203,0)</f>
        <v>0</v>
      </c>
      <c r="BH203" s="204">
        <f>IF(N203="sníž. přenesená",J203,0)</f>
        <v>0</v>
      </c>
      <c r="BI203" s="204">
        <f>IF(N203="nulová",J203,0)</f>
        <v>0</v>
      </c>
      <c r="BJ203" s="23" t="s">
        <v>74</v>
      </c>
      <c r="BK203" s="204">
        <f>ROUND(I203*H203,2)</f>
        <v>0</v>
      </c>
      <c r="BL203" s="23" t="s">
        <v>171</v>
      </c>
      <c r="BM203" s="23" t="s">
        <v>372</v>
      </c>
    </row>
    <row r="204" spans="2:65" s="1" customFormat="1" ht="27">
      <c r="B204" s="40"/>
      <c r="C204" s="62"/>
      <c r="D204" s="217" t="s">
        <v>284</v>
      </c>
      <c r="E204" s="62"/>
      <c r="F204" s="256" t="s">
        <v>351</v>
      </c>
      <c r="G204" s="62"/>
      <c r="H204" s="62"/>
      <c r="I204" s="163"/>
      <c r="J204" s="62"/>
      <c r="K204" s="62"/>
      <c r="L204" s="60"/>
      <c r="M204" s="257"/>
      <c r="N204" s="41"/>
      <c r="O204" s="41"/>
      <c r="P204" s="41"/>
      <c r="Q204" s="41"/>
      <c r="R204" s="41"/>
      <c r="S204" s="41"/>
      <c r="T204" s="77"/>
      <c r="AT204" s="23" t="s">
        <v>284</v>
      </c>
      <c r="AU204" s="23" t="s">
        <v>78</v>
      </c>
    </row>
    <row r="205" spans="2:65" s="11" customFormat="1" ht="13.5">
      <c r="B205" s="205"/>
      <c r="C205" s="206"/>
      <c r="D205" s="217" t="s">
        <v>173</v>
      </c>
      <c r="E205" s="218" t="s">
        <v>21</v>
      </c>
      <c r="F205" s="219" t="s">
        <v>373</v>
      </c>
      <c r="G205" s="206"/>
      <c r="H205" s="220">
        <v>265.83199999999999</v>
      </c>
      <c r="I205" s="211"/>
      <c r="J205" s="206"/>
      <c r="K205" s="206"/>
      <c r="L205" s="212"/>
      <c r="M205" s="213"/>
      <c r="N205" s="214"/>
      <c r="O205" s="214"/>
      <c r="P205" s="214"/>
      <c r="Q205" s="214"/>
      <c r="R205" s="214"/>
      <c r="S205" s="214"/>
      <c r="T205" s="215"/>
      <c r="AT205" s="216" t="s">
        <v>173</v>
      </c>
      <c r="AU205" s="216" t="s">
        <v>78</v>
      </c>
      <c r="AV205" s="11" t="s">
        <v>78</v>
      </c>
      <c r="AW205" s="11" t="s">
        <v>33</v>
      </c>
      <c r="AX205" s="11" t="s">
        <v>69</v>
      </c>
      <c r="AY205" s="216" t="s">
        <v>165</v>
      </c>
    </row>
    <row r="206" spans="2:65" s="11" customFormat="1" ht="13.5">
      <c r="B206" s="205"/>
      <c r="C206" s="206"/>
      <c r="D206" s="217" t="s">
        <v>173</v>
      </c>
      <c r="E206" s="218" t="s">
        <v>21</v>
      </c>
      <c r="F206" s="219" t="s">
        <v>374</v>
      </c>
      <c r="G206" s="206"/>
      <c r="H206" s="220">
        <v>222.09899999999999</v>
      </c>
      <c r="I206" s="211"/>
      <c r="J206" s="206"/>
      <c r="K206" s="206"/>
      <c r="L206" s="212"/>
      <c r="M206" s="213"/>
      <c r="N206" s="214"/>
      <c r="O206" s="214"/>
      <c r="P206" s="214"/>
      <c r="Q206" s="214"/>
      <c r="R206" s="214"/>
      <c r="S206" s="214"/>
      <c r="T206" s="215"/>
      <c r="AT206" s="216" t="s">
        <v>173</v>
      </c>
      <c r="AU206" s="216" t="s">
        <v>78</v>
      </c>
      <c r="AV206" s="11" t="s">
        <v>78</v>
      </c>
      <c r="AW206" s="11" t="s">
        <v>33</v>
      </c>
      <c r="AX206" s="11" t="s">
        <v>69</v>
      </c>
      <c r="AY206" s="216" t="s">
        <v>165</v>
      </c>
    </row>
    <row r="207" spans="2:65" s="11" customFormat="1" ht="13.5">
      <c r="B207" s="205"/>
      <c r="C207" s="206"/>
      <c r="D207" s="217" t="s">
        <v>173</v>
      </c>
      <c r="E207" s="218" t="s">
        <v>21</v>
      </c>
      <c r="F207" s="219" t="s">
        <v>375</v>
      </c>
      <c r="G207" s="206"/>
      <c r="H207" s="220">
        <v>-51.752000000000002</v>
      </c>
      <c r="I207" s="211"/>
      <c r="J207" s="206"/>
      <c r="K207" s="206"/>
      <c r="L207" s="212"/>
      <c r="M207" s="213"/>
      <c r="N207" s="214"/>
      <c r="O207" s="214"/>
      <c r="P207" s="214"/>
      <c r="Q207" s="214"/>
      <c r="R207" s="214"/>
      <c r="S207" s="214"/>
      <c r="T207" s="215"/>
      <c r="AT207" s="216" t="s">
        <v>173</v>
      </c>
      <c r="AU207" s="216" t="s">
        <v>78</v>
      </c>
      <c r="AV207" s="11" t="s">
        <v>78</v>
      </c>
      <c r="AW207" s="11" t="s">
        <v>33</v>
      </c>
      <c r="AX207" s="11" t="s">
        <v>69</v>
      </c>
      <c r="AY207" s="216" t="s">
        <v>165</v>
      </c>
    </row>
    <row r="208" spans="2:65" s="11" customFormat="1" ht="13.5">
      <c r="B208" s="205"/>
      <c r="C208" s="206"/>
      <c r="D208" s="207" t="s">
        <v>173</v>
      </c>
      <c r="E208" s="208" t="s">
        <v>21</v>
      </c>
      <c r="F208" s="209" t="s">
        <v>376</v>
      </c>
      <c r="G208" s="206"/>
      <c r="H208" s="210">
        <v>-45.45</v>
      </c>
      <c r="I208" s="211"/>
      <c r="J208" s="206"/>
      <c r="K208" s="206"/>
      <c r="L208" s="212"/>
      <c r="M208" s="213"/>
      <c r="N208" s="214"/>
      <c r="O208" s="214"/>
      <c r="P208" s="214"/>
      <c r="Q208" s="214"/>
      <c r="R208" s="214"/>
      <c r="S208" s="214"/>
      <c r="T208" s="215"/>
      <c r="AT208" s="216" t="s">
        <v>173</v>
      </c>
      <c r="AU208" s="216" t="s">
        <v>78</v>
      </c>
      <c r="AV208" s="11" t="s">
        <v>78</v>
      </c>
      <c r="AW208" s="11" t="s">
        <v>33</v>
      </c>
      <c r="AX208" s="11" t="s">
        <v>69</v>
      </c>
      <c r="AY208" s="216" t="s">
        <v>165</v>
      </c>
    </row>
    <row r="209" spans="2:65" s="1" customFormat="1" ht="22.5" customHeight="1">
      <c r="B209" s="40"/>
      <c r="C209" s="235" t="s">
        <v>377</v>
      </c>
      <c r="D209" s="235" t="s">
        <v>257</v>
      </c>
      <c r="E209" s="236" t="s">
        <v>378</v>
      </c>
      <c r="F209" s="237" t="s">
        <v>358</v>
      </c>
      <c r="G209" s="238" t="s">
        <v>89</v>
      </c>
      <c r="H209" s="239">
        <v>97.201999999999998</v>
      </c>
      <c r="I209" s="240"/>
      <c r="J209" s="241">
        <f>ROUND(I209*H209,2)</f>
        <v>0</v>
      </c>
      <c r="K209" s="237" t="s">
        <v>21</v>
      </c>
      <c r="L209" s="242"/>
      <c r="M209" s="243" t="s">
        <v>21</v>
      </c>
      <c r="N209" s="244" t="s">
        <v>40</v>
      </c>
      <c r="O209" s="41"/>
      <c r="P209" s="202">
        <f>O209*H209</f>
        <v>0</v>
      </c>
      <c r="Q209" s="202">
        <v>0.14599999999999999</v>
      </c>
      <c r="R209" s="202">
        <f>Q209*H209</f>
        <v>14.191491999999998</v>
      </c>
      <c r="S209" s="202">
        <v>0</v>
      </c>
      <c r="T209" s="203">
        <f>S209*H209</f>
        <v>0</v>
      </c>
      <c r="AR209" s="23" t="s">
        <v>206</v>
      </c>
      <c r="AT209" s="23" t="s">
        <v>257</v>
      </c>
      <c r="AU209" s="23" t="s">
        <v>78</v>
      </c>
      <c r="AY209" s="23" t="s">
        <v>165</v>
      </c>
      <c r="BE209" s="204">
        <f>IF(N209="základní",J209,0)</f>
        <v>0</v>
      </c>
      <c r="BF209" s="204">
        <f>IF(N209="snížená",J209,0)</f>
        <v>0</v>
      </c>
      <c r="BG209" s="204">
        <f>IF(N209="zákl. přenesená",J209,0)</f>
        <v>0</v>
      </c>
      <c r="BH209" s="204">
        <f>IF(N209="sníž. přenesená",J209,0)</f>
        <v>0</v>
      </c>
      <c r="BI209" s="204">
        <f>IF(N209="nulová",J209,0)</f>
        <v>0</v>
      </c>
      <c r="BJ209" s="23" t="s">
        <v>74</v>
      </c>
      <c r="BK209" s="204">
        <f>ROUND(I209*H209,2)</f>
        <v>0</v>
      </c>
      <c r="BL209" s="23" t="s">
        <v>171</v>
      </c>
      <c r="BM209" s="23" t="s">
        <v>379</v>
      </c>
    </row>
    <row r="210" spans="2:65" s="1" customFormat="1" ht="27">
      <c r="B210" s="40"/>
      <c r="C210" s="62"/>
      <c r="D210" s="217" t="s">
        <v>284</v>
      </c>
      <c r="E210" s="62"/>
      <c r="F210" s="256" t="s">
        <v>351</v>
      </c>
      <c r="G210" s="62"/>
      <c r="H210" s="62"/>
      <c r="I210" s="163"/>
      <c r="J210" s="62"/>
      <c r="K210" s="62"/>
      <c r="L210" s="60"/>
      <c r="M210" s="257"/>
      <c r="N210" s="41"/>
      <c r="O210" s="41"/>
      <c r="P210" s="41"/>
      <c r="Q210" s="41"/>
      <c r="R210" s="41"/>
      <c r="S210" s="41"/>
      <c r="T210" s="77"/>
      <c r="AT210" s="23" t="s">
        <v>284</v>
      </c>
      <c r="AU210" s="23" t="s">
        <v>78</v>
      </c>
    </row>
    <row r="211" spans="2:65" s="11" customFormat="1" ht="13.5">
      <c r="B211" s="205"/>
      <c r="C211" s="206"/>
      <c r="D211" s="217" t="s">
        <v>173</v>
      </c>
      <c r="E211" s="218" t="s">
        <v>21</v>
      </c>
      <c r="F211" s="219" t="s">
        <v>380</v>
      </c>
      <c r="G211" s="206"/>
      <c r="H211" s="220">
        <v>51.752000000000002</v>
      </c>
      <c r="I211" s="211"/>
      <c r="J211" s="206"/>
      <c r="K211" s="206"/>
      <c r="L211" s="212"/>
      <c r="M211" s="213"/>
      <c r="N211" s="214"/>
      <c r="O211" s="214"/>
      <c r="P211" s="214"/>
      <c r="Q211" s="214"/>
      <c r="R211" s="214"/>
      <c r="S211" s="214"/>
      <c r="T211" s="215"/>
      <c r="AT211" s="216" t="s">
        <v>173</v>
      </c>
      <c r="AU211" s="216" t="s">
        <v>78</v>
      </c>
      <c r="AV211" s="11" t="s">
        <v>78</v>
      </c>
      <c r="AW211" s="11" t="s">
        <v>33</v>
      </c>
      <c r="AX211" s="11" t="s">
        <v>69</v>
      </c>
      <c r="AY211" s="216" t="s">
        <v>165</v>
      </c>
    </row>
    <row r="212" spans="2:65" s="11" customFormat="1" ht="13.5">
      <c r="B212" s="205"/>
      <c r="C212" s="206"/>
      <c r="D212" s="217" t="s">
        <v>173</v>
      </c>
      <c r="E212" s="218" t="s">
        <v>21</v>
      </c>
      <c r="F212" s="219" t="s">
        <v>381</v>
      </c>
      <c r="G212" s="206"/>
      <c r="H212" s="220">
        <v>45.45</v>
      </c>
      <c r="I212" s="211"/>
      <c r="J212" s="206"/>
      <c r="K212" s="206"/>
      <c r="L212" s="212"/>
      <c r="M212" s="213"/>
      <c r="N212" s="214"/>
      <c r="O212" s="214"/>
      <c r="P212" s="214"/>
      <c r="Q212" s="214"/>
      <c r="R212" s="214"/>
      <c r="S212" s="214"/>
      <c r="T212" s="215"/>
      <c r="AT212" s="216" t="s">
        <v>173</v>
      </c>
      <c r="AU212" s="216" t="s">
        <v>78</v>
      </c>
      <c r="AV212" s="11" t="s">
        <v>78</v>
      </c>
      <c r="AW212" s="11" t="s">
        <v>33</v>
      </c>
      <c r="AX212" s="11" t="s">
        <v>69</v>
      </c>
      <c r="AY212" s="216" t="s">
        <v>165</v>
      </c>
    </row>
    <row r="213" spans="2:65" s="10" customFormat="1" ht="29.85" customHeight="1">
      <c r="B213" s="176"/>
      <c r="C213" s="177"/>
      <c r="D213" s="190" t="s">
        <v>68</v>
      </c>
      <c r="E213" s="191" t="s">
        <v>206</v>
      </c>
      <c r="F213" s="191" t="s">
        <v>382</v>
      </c>
      <c r="G213" s="177"/>
      <c r="H213" s="177"/>
      <c r="I213" s="180"/>
      <c r="J213" s="192">
        <f>BK213</f>
        <v>0</v>
      </c>
      <c r="K213" s="177"/>
      <c r="L213" s="182"/>
      <c r="M213" s="183"/>
      <c r="N213" s="184"/>
      <c r="O213" s="184"/>
      <c r="P213" s="185">
        <f>SUM(P214:P235)</f>
        <v>0</v>
      </c>
      <c r="Q213" s="184"/>
      <c r="R213" s="185">
        <f>SUM(R214:R235)</f>
        <v>2.2894559999999999</v>
      </c>
      <c r="S213" s="184"/>
      <c r="T213" s="186">
        <f>SUM(T214:T235)</f>
        <v>0.2</v>
      </c>
      <c r="AR213" s="187" t="s">
        <v>74</v>
      </c>
      <c r="AT213" s="188" t="s">
        <v>68</v>
      </c>
      <c r="AU213" s="188" t="s">
        <v>74</v>
      </c>
      <c r="AY213" s="187" t="s">
        <v>165</v>
      </c>
      <c r="BK213" s="189">
        <f>SUM(BK214:BK235)</f>
        <v>0</v>
      </c>
    </row>
    <row r="214" spans="2:65" s="1" customFormat="1" ht="31.5" customHeight="1">
      <c r="B214" s="40"/>
      <c r="C214" s="193" t="s">
        <v>383</v>
      </c>
      <c r="D214" s="193" t="s">
        <v>167</v>
      </c>
      <c r="E214" s="194" t="s">
        <v>384</v>
      </c>
      <c r="F214" s="195" t="s">
        <v>385</v>
      </c>
      <c r="G214" s="196" t="s">
        <v>130</v>
      </c>
      <c r="H214" s="197">
        <v>48</v>
      </c>
      <c r="I214" s="198"/>
      <c r="J214" s="199">
        <f>ROUND(I214*H214,2)</f>
        <v>0</v>
      </c>
      <c r="K214" s="195" t="s">
        <v>170</v>
      </c>
      <c r="L214" s="60"/>
      <c r="M214" s="200" t="s">
        <v>21</v>
      </c>
      <c r="N214" s="201" t="s">
        <v>40</v>
      </c>
      <c r="O214" s="41"/>
      <c r="P214" s="202">
        <f>O214*H214</f>
        <v>0</v>
      </c>
      <c r="Q214" s="202">
        <v>1.0000000000000001E-5</v>
      </c>
      <c r="R214" s="202">
        <f>Q214*H214</f>
        <v>4.8000000000000007E-4</v>
      </c>
      <c r="S214" s="202">
        <v>0</v>
      </c>
      <c r="T214" s="203">
        <f>S214*H214</f>
        <v>0</v>
      </c>
      <c r="AR214" s="23" t="s">
        <v>171</v>
      </c>
      <c r="AT214" s="23" t="s">
        <v>167</v>
      </c>
      <c r="AU214" s="23" t="s">
        <v>78</v>
      </c>
      <c r="AY214" s="23" t="s">
        <v>165</v>
      </c>
      <c r="BE214" s="204">
        <f>IF(N214="základní",J214,0)</f>
        <v>0</v>
      </c>
      <c r="BF214" s="204">
        <f>IF(N214="snížená",J214,0)</f>
        <v>0</v>
      </c>
      <c r="BG214" s="204">
        <f>IF(N214="zákl. přenesená",J214,0)</f>
        <v>0</v>
      </c>
      <c r="BH214" s="204">
        <f>IF(N214="sníž. přenesená",J214,0)</f>
        <v>0</v>
      </c>
      <c r="BI214" s="204">
        <f>IF(N214="nulová",J214,0)</f>
        <v>0</v>
      </c>
      <c r="BJ214" s="23" t="s">
        <v>74</v>
      </c>
      <c r="BK214" s="204">
        <f>ROUND(I214*H214,2)</f>
        <v>0</v>
      </c>
      <c r="BL214" s="23" t="s">
        <v>171</v>
      </c>
      <c r="BM214" s="23" t="s">
        <v>386</v>
      </c>
    </row>
    <row r="215" spans="2:65" s="11" customFormat="1" ht="13.5">
      <c r="B215" s="205"/>
      <c r="C215" s="206"/>
      <c r="D215" s="207" t="s">
        <v>173</v>
      </c>
      <c r="E215" s="208" t="s">
        <v>21</v>
      </c>
      <c r="F215" s="209" t="s">
        <v>387</v>
      </c>
      <c r="G215" s="206"/>
      <c r="H215" s="210">
        <v>48</v>
      </c>
      <c r="I215" s="211"/>
      <c r="J215" s="206"/>
      <c r="K215" s="206"/>
      <c r="L215" s="212"/>
      <c r="M215" s="213"/>
      <c r="N215" s="214"/>
      <c r="O215" s="214"/>
      <c r="P215" s="214"/>
      <c r="Q215" s="214"/>
      <c r="R215" s="214"/>
      <c r="S215" s="214"/>
      <c r="T215" s="215"/>
      <c r="AT215" s="216" t="s">
        <v>173</v>
      </c>
      <c r="AU215" s="216" t="s">
        <v>78</v>
      </c>
      <c r="AV215" s="11" t="s">
        <v>78</v>
      </c>
      <c r="AW215" s="11" t="s">
        <v>33</v>
      </c>
      <c r="AX215" s="11" t="s">
        <v>69</v>
      </c>
      <c r="AY215" s="216" t="s">
        <v>165</v>
      </c>
    </row>
    <row r="216" spans="2:65" s="1" customFormat="1" ht="22.5" customHeight="1">
      <c r="B216" s="40"/>
      <c r="C216" s="235" t="s">
        <v>388</v>
      </c>
      <c r="D216" s="235" t="s">
        <v>257</v>
      </c>
      <c r="E216" s="236" t="s">
        <v>389</v>
      </c>
      <c r="F216" s="237" t="s">
        <v>390</v>
      </c>
      <c r="G216" s="238" t="s">
        <v>117</v>
      </c>
      <c r="H216" s="239">
        <v>52.8</v>
      </c>
      <c r="I216" s="240"/>
      <c r="J216" s="241">
        <f>ROUND(I216*H216,2)</f>
        <v>0</v>
      </c>
      <c r="K216" s="237" t="s">
        <v>170</v>
      </c>
      <c r="L216" s="242"/>
      <c r="M216" s="243" t="s">
        <v>21</v>
      </c>
      <c r="N216" s="244" t="s">
        <v>40</v>
      </c>
      <c r="O216" s="41"/>
      <c r="P216" s="202">
        <f>O216*H216</f>
        <v>0</v>
      </c>
      <c r="Q216" s="202">
        <v>2.6700000000000001E-3</v>
      </c>
      <c r="R216" s="202">
        <f>Q216*H216</f>
        <v>0.14097599999999999</v>
      </c>
      <c r="S216" s="202">
        <v>0</v>
      </c>
      <c r="T216" s="203">
        <f>S216*H216</f>
        <v>0</v>
      </c>
      <c r="AR216" s="23" t="s">
        <v>206</v>
      </c>
      <c r="AT216" s="23" t="s">
        <v>257</v>
      </c>
      <c r="AU216" s="23" t="s">
        <v>78</v>
      </c>
      <c r="AY216" s="23" t="s">
        <v>165</v>
      </c>
      <c r="BE216" s="204">
        <f>IF(N216="základní",J216,0)</f>
        <v>0</v>
      </c>
      <c r="BF216" s="204">
        <f>IF(N216="snížená",J216,0)</f>
        <v>0</v>
      </c>
      <c r="BG216" s="204">
        <f>IF(N216="zákl. přenesená",J216,0)</f>
        <v>0</v>
      </c>
      <c r="BH216" s="204">
        <f>IF(N216="sníž. přenesená",J216,0)</f>
        <v>0</v>
      </c>
      <c r="BI216" s="204">
        <f>IF(N216="nulová",J216,0)</f>
        <v>0</v>
      </c>
      <c r="BJ216" s="23" t="s">
        <v>74</v>
      </c>
      <c r="BK216" s="204">
        <f>ROUND(I216*H216,2)</f>
        <v>0</v>
      </c>
      <c r="BL216" s="23" t="s">
        <v>171</v>
      </c>
      <c r="BM216" s="23" t="s">
        <v>391</v>
      </c>
    </row>
    <row r="217" spans="2:65" s="11" customFormat="1" ht="13.5">
      <c r="B217" s="205"/>
      <c r="C217" s="206"/>
      <c r="D217" s="207" t="s">
        <v>173</v>
      </c>
      <c r="E217" s="208" t="s">
        <v>21</v>
      </c>
      <c r="F217" s="209" t="s">
        <v>392</v>
      </c>
      <c r="G217" s="206"/>
      <c r="H217" s="210">
        <v>52.8</v>
      </c>
      <c r="I217" s="211"/>
      <c r="J217" s="206"/>
      <c r="K217" s="206"/>
      <c r="L217" s="212"/>
      <c r="M217" s="213"/>
      <c r="N217" s="214"/>
      <c r="O217" s="214"/>
      <c r="P217" s="214"/>
      <c r="Q217" s="214"/>
      <c r="R217" s="214"/>
      <c r="S217" s="214"/>
      <c r="T217" s="215"/>
      <c r="AT217" s="216" t="s">
        <v>173</v>
      </c>
      <c r="AU217" s="216" t="s">
        <v>78</v>
      </c>
      <c r="AV217" s="11" t="s">
        <v>78</v>
      </c>
      <c r="AW217" s="11" t="s">
        <v>33</v>
      </c>
      <c r="AX217" s="11" t="s">
        <v>69</v>
      </c>
      <c r="AY217" s="216" t="s">
        <v>165</v>
      </c>
    </row>
    <row r="218" spans="2:65" s="1" customFormat="1" ht="31.5" customHeight="1">
      <c r="B218" s="40"/>
      <c r="C218" s="193" t="s">
        <v>393</v>
      </c>
      <c r="D218" s="193" t="s">
        <v>167</v>
      </c>
      <c r="E218" s="194" t="s">
        <v>394</v>
      </c>
      <c r="F218" s="195" t="s">
        <v>395</v>
      </c>
      <c r="G218" s="196" t="s">
        <v>117</v>
      </c>
      <c r="H218" s="197">
        <v>26</v>
      </c>
      <c r="I218" s="198"/>
      <c r="J218" s="199">
        <f>ROUND(I218*H218,2)</f>
        <v>0</v>
      </c>
      <c r="K218" s="195" t="s">
        <v>21</v>
      </c>
      <c r="L218" s="60"/>
      <c r="M218" s="200" t="s">
        <v>21</v>
      </c>
      <c r="N218" s="201" t="s">
        <v>40</v>
      </c>
      <c r="O218" s="41"/>
      <c r="P218" s="202">
        <f>O218*H218</f>
        <v>0</v>
      </c>
      <c r="Q218" s="202">
        <v>0</v>
      </c>
      <c r="R218" s="202">
        <f>Q218*H218</f>
        <v>0</v>
      </c>
      <c r="S218" s="202">
        <v>0</v>
      </c>
      <c r="T218" s="203">
        <f>S218*H218</f>
        <v>0</v>
      </c>
      <c r="AR218" s="23" t="s">
        <v>171</v>
      </c>
      <c r="AT218" s="23" t="s">
        <v>167</v>
      </c>
      <c r="AU218" s="23" t="s">
        <v>78</v>
      </c>
      <c r="AY218" s="23" t="s">
        <v>165</v>
      </c>
      <c r="BE218" s="204">
        <f>IF(N218="základní",J218,0)</f>
        <v>0</v>
      </c>
      <c r="BF218" s="204">
        <f>IF(N218="snížená",J218,0)</f>
        <v>0</v>
      </c>
      <c r="BG218" s="204">
        <f>IF(N218="zákl. přenesená",J218,0)</f>
        <v>0</v>
      </c>
      <c r="BH218" s="204">
        <f>IF(N218="sníž. přenesená",J218,0)</f>
        <v>0</v>
      </c>
      <c r="BI218" s="204">
        <f>IF(N218="nulová",J218,0)</f>
        <v>0</v>
      </c>
      <c r="BJ218" s="23" t="s">
        <v>74</v>
      </c>
      <c r="BK218" s="204">
        <f>ROUND(I218*H218,2)</f>
        <v>0</v>
      </c>
      <c r="BL218" s="23" t="s">
        <v>171</v>
      </c>
      <c r="BM218" s="23" t="s">
        <v>396</v>
      </c>
    </row>
    <row r="219" spans="2:65" s="11" customFormat="1" ht="13.5">
      <c r="B219" s="205"/>
      <c r="C219" s="206"/>
      <c r="D219" s="217" t="s">
        <v>173</v>
      </c>
      <c r="E219" s="218" t="s">
        <v>21</v>
      </c>
      <c r="F219" s="219" t="s">
        <v>397</v>
      </c>
      <c r="G219" s="206"/>
      <c r="H219" s="220">
        <v>26</v>
      </c>
      <c r="I219" s="211"/>
      <c r="J219" s="206"/>
      <c r="K219" s="206"/>
      <c r="L219" s="212"/>
      <c r="M219" s="213"/>
      <c r="N219" s="214"/>
      <c r="O219" s="214"/>
      <c r="P219" s="214"/>
      <c r="Q219" s="214"/>
      <c r="R219" s="214"/>
      <c r="S219" s="214"/>
      <c r="T219" s="215"/>
      <c r="AT219" s="216" t="s">
        <v>173</v>
      </c>
      <c r="AU219" s="216" t="s">
        <v>78</v>
      </c>
      <c r="AV219" s="11" t="s">
        <v>78</v>
      </c>
      <c r="AW219" s="11" t="s">
        <v>33</v>
      </c>
      <c r="AX219" s="11" t="s">
        <v>69</v>
      </c>
      <c r="AY219" s="216" t="s">
        <v>165</v>
      </c>
    </row>
    <row r="220" spans="2:65" s="12" customFormat="1" ht="13.5">
      <c r="B220" s="221"/>
      <c r="C220" s="222"/>
      <c r="D220" s="207" t="s">
        <v>173</v>
      </c>
      <c r="E220" s="223" t="s">
        <v>21</v>
      </c>
      <c r="F220" s="224" t="s">
        <v>211</v>
      </c>
      <c r="G220" s="222"/>
      <c r="H220" s="225">
        <v>26</v>
      </c>
      <c r="I220" s="226"/>
      <c r="J220" s="222"/>
      <c r="K220" s="222"/>
      <c r="L220" s="227"/>
      <c r="M220" s="228"/>
      <c r="N220" s="229"/>
      <c r="O220" s="229"/>
      <c r="P220" s="229"/>
      <c r="Q220" s="229"/>
      <c r="R220" s="229"/>
      <c r="S220" s="229"/>
      <c r="T220" s="230"/>
      <c r="AT220" s="231" t="s">
        <v>173</v>
      </c>
      <c r="AU220" s="231" t="s">
        <v>78</v>
      </c>
      <c r="AV220" s="12" t="s">
        <v>171</v>
      </c>
      <c r="AW220" s="12" t="s">
        <v>33</v>
      </c>
      <c r="AX220" s="12" t="s">
        <v>74</v>
      </c>
      <c r="AY220" s="231" t="s">
        <v>165</v>
      </c>
    </row>
    <row r="221" spans="2:65" s="1" customFormat="1" ht="22.5" customHeight="1">
      <c r="B221" s="40"/>
      <c r="C221" s="235" t="s">
        <v>398</v>
      </c>
      <c r="D221" s="235" t="s">
        <v>257</v>
      </c>
      <c r="E221" s="236" t="s">
        <v>399</v>
      </c>
      <c r="F221" s="237" t="s">
        <v>400</v>
      </c>
      <c r="G221" s="238" t="s">
        <v>117</v>
      </c>
      <c r="H221" s="239">
        <v>26.26</v>
      </c>
      <c r="I221" s="240"/>
      <c r="J221" s="241">
        <f t="shared" ref="J221:J235" si="0">ROUND(I221*H221,2)</f>
        <v>0</v>
      </c>
      <c r="K221" s="237" t="s">
        <v>21</v>
      </c>
      <c r="L221" s="242"/>
      <c r="M221" s="243" t="s">
        <v>21</v>
      </c>
      <c r="N221" s="244" t="s">
        <v>40</v>
      </c>
      <c r="O221" s="41"/>
      <c r="P221" s="202">
        <f t="shared" ref="P221:P235" si="1">O221*H221</f>
        <v>0</v>
      </c>
      <c r="Q221" s="202">
        <v>0</v>
      </c>
      <c r="R221" s="202">
        <f t="shared" ref="R221:R235" si="2">Q221*H221</f>
        <v>0</v>
      </c>
      <c r="S221" s="202">
        <v>0</v>
      </c>
      <c r="T221" s="203">
        <f t="shared" ref="T221:T235" si="3">S221*H221</f>
        <v>0</v>
      </c>
      <c r="AR221" s="23" t="s">
        <v>206</v>
      </c>
      <c r="AT221" s="23" t="s">
        <v>257</v>
      </c>
      <c r="AU221" s="23" t="s">
        <v>78</v>
      </c>
      <c r="AY221" s="23" t="s">
        <v>165</v>
      </c>
      <c r="BE221" s="204">
        <f t="shared" ref="BE221:BE235" si="4">IF(N221="základní",J221,0)</f>
        <v>0</v>
      </c>
      <c r="BF221" s="204">
        <f t="shared" ref="BF221:BF235" si="5">IF(N221="snížená",J221,0)</f>
        <v>0</v>
      </c>
      <c r="BG221" s="204">
        <f t="shared" ref="BG221:BG235" si="6">IF(N221="zákl. přenesená",J221,0)</f>
        <v>0</v>
      </c>
      <c r="BH221" s="204">
        <f t="shared" ref="BH221:BH235" si="7">IF(N221="sníž. přenesená",J221,0)</f>
        <v>0</v>
      </c>
      <c r="BI221" s="204">
        <f t="shared" ref="BI221:BI235" si="8">IF(N221="nulová",J221,0)</f>
        <v>0</v>
      </c>
      <c r="BJ221" s="23" t="s">
        <v>74</v>
      </c>
      <c r="BK221" s="204">
        <f t="shared" ref="BK221:BK235" si="9">ROUND(I221*H221,2)</f>
        <v>0</v>
      </c>
      <c r="BL221" s="23" t="s">
        <v>171</v>
      </c>
      <c r="BM221" s="23" t="s">
        <v>401</v>
      </c>
    </row>
    <row r="222" spans="2:65" s="1" customFormat="1" ht="22.5" customHeight="1">
      <c r="B222" s="40"/>
      <c r="C222" s="193" t="s">
        <v>402</v>
      </c>
      <c r="D222" s="193" t="s">
        <v>167</v>
      </c>
      <c r="E222" s="194" t="s">
        <v>403</v>
      </c>
      <c r="F222" s="195" t="s">
        <v>404</v>
      </c>
      <c r="G222" s="196" t="s">
        <v>117</v>
      </c>
      <c r="H222" s="197">
        <v>3</v>
      </c>
      <c r="I222" s="198"/>
      <c r="J222" s="199">
        <f t="shared" si="0"/>
        <v>0</v>
      </c>
      <c r="K222" s="195" t="s">
        <v>21</v>
      </c>
      <c r="L222" s="60"/>
      <c r="M222" s="200" t="s">
        <v>21</v>
      </c>
      <c r="N222" s="201" t="s">
        <v>40</v>
      </c>
      <c r="O222" s="41"/>
      <c r="P222" s="202">
        <f t="shared" si="1"/>
        <v>0</v>
      </c>
      <c r="Q222" s="202">
        <v>0</v>
      </c>
      <c r="R222" s="202">
        <f t="shared" si="2"/>
        <v>0</v>
      </c>
      <c r="S222" s="202">
        <v>0</v>
      </c>
      <c r="T222" s="203">
        <f t="shared" si="3"/>
        <v>0</v>
      </c>
      <c r="AR222" s="23" t="s">
        <v>171</v>
      </c>
      <c r="AT222" s="23" t="s">
        <v>167</v>
      </c>
      <c r="AU222" s="23" t="s">
        <v>78</v>
      </c>
      <c r="AY222" s="23" t="s">
        <v>165</v>
      </c>
      <c r="BE222" s="204">
        <f t="shared" si="4"/>
        <v>0</v>
      </c>
      <c r="BF222" s="204">
        <f t="shared" si="5"/>
        <v>0</v>
      </c>
      <c r="BG222" s="204">
        <f t="shared" si="6"/>
        <v>0</v>
      </c>
      <c r="BH222" s="204">
        <f t="shared" si="7"/>
        <v>0</v>
      </c>
      <c r="BI222" s="204">
        <f t="shared" si="8"/>
        <v>0</v>
      </c>
      <c r="BJ222" s="23" t="s">
        <v>74</v>
      </c>
      <c r="BK222" s="204">
        <f t="shared" si="9"/>
        <v>0</v>
      </c>
      <c r="BL222" s="23" t="s">
        <v>171</v>
      </c>
      <c r="BM222" s="23" t="s">
        <v>405</v>
      </c>
    </row>
    <row r="223" spans="2:65" s="1" customFormat="1" ht="31.5" customHeight="1">
      <c r="B223" s="40"/>
      <c r="C223" s="235" t="s">
        <v>406</v>
      </c>
      <c r="D223" s="235" t="s">
        <v>257</v>
      </c>
      <c r="E223" s="236" t="s">
        <v>407</v>
      </c>
      <c r="F223" s="237" t="s">
        <v>408</v>
      </c>
      <c r="G223" s="238" t="s">
        <v>117</v>
      </c>
      <c r="H223" s="239">
        <v>3</v>
      </c>
      <c r="I223" s="240"/>
      <c r="J223" s="241">
        <f t="shared" si="0"/>
        <v>0</v>
      </c>
      <c r="K223" s="237" t="s">
        <v>21</v>
      </c>
      <c r="L223" s="242"/>
      <c r="M223" s="243" t="s">
        <v>21</v>
      </c>
      <c r="N223" s="244" t="s">
        <v>40</v>
      </c>
      <c r="O223" s="41"/>
      <c r="P223" s="202">
        <f t="shared" si="1"/>
        <v>0</v>
      </c>
      <c r="Q223" s="202">
        <v>8.6999999999999994E-2</v>
      </c>
      <c r="R223" s="202">
        <f t="shared" si="2"/>
        <v>0.26100000000000001</v>
      </c>
      <c r="S223" s="202">
        <v>0</v>
      </c>
      <c r="T223" s="203">
        <f t="shared" si="3"/>
        <v>0</v>
      </c>
      <c r="AR223" s="23" t="s">
        <v>206</v>
      </c>
      <c r="AT223" s="23" t="s">
        <v>257</v>
      </c>
      <c r="AU223" s="23" t="s">
        <v>78</v>
      </c>
      <c r="AY223" s="23" t="s">
        <v>165</v>
      </c>
      <c r="BE223" s="204">
        <f t="shared" si="4"/>
        <v>0</v>
      </c>
      <c r="BF223" s="204">
        <f t="shared" si="5"/>
        <v>0</v>
      </c>
      <c r="BG223" s="204">
        <f t="shared" si="6"/>
        <v>0</v>
      </c>
      <c r="BH223" s="204">
        <f t="shared" si="7"/>
        <v>0</v>
      </c>
      <c r="BI223" s="204">
        <f t="shared" si="8"/>
        <v>0</v>
      </c>
      <c r="BJ223" s="23" t="s">
        <v>74</v>
      </c>
      <c r="BK223" s="204">
        <f t="shared" si="9"/>
        <v>0</v>
      </c>
      <c r="BL223" s="23" t="s">
        <v>171</v>
      </c>
      <c r="BM223" s="23" t="s">
        <v>409</v>
      </c>
    </row>
    <row r="224" spans="2:65" s="1" customFormat="1" ht="31.5" customHeight="1">
      <c r="B224" s="40"/>
      <c r="C224" s="235" t="s">
        <v>114</v>
      </c>
      <c r="D224" s="235" t="s">
        <v>257</v>
      </c>
      <c r="E224" s="236" t="s">
        <v>410</v>
      </c>
      <c r="F224" s="237" t="s">
        <v>411</v>
      </c>
      <c r="G224" s="238" t="s">
        <v>117</v>
      </c>
      <c r="H224" s="239">
        <v>3</v>
      </c>
      <c r="I224" s="240"/>
      <c r="J224" s="241">
        <f t="shared" si="0"/>
        <v>0</v>
      </c>
      <c r="K224" s="237" t="s">
        <v>21</v>
      </c>
      <c r="L224" s="242"/>
      <c r="M224" s="243" t="s">
        <v>21</v>
      </c>
      <c r="N224" s="244" t="s">
        <v>40</v>
      </c>
      <c r="O224" s="41"/>
      <c r="P224" s="202">
        <f t="shared" si="1"/>
        <v>0</v>
      </c>
      <c r="Q224" s="202">
        <v>0.10299999999999999</v>
      </c>
      <c r="R224" s="202">
        <f t="shared" si="2"/>
        <v>0.309</v>
      </c>
      <c r="S224" s="202">
        <v>0</v>
      </c>
      <c r="T224" s="203">
        <f t="shared" si="3"/>
        <v>0</v>
      </c>
      <c r="AR224" s="23" t="s">
        <v>206</v>
      </c>
      <c r="AT224" s="23" t="s">
        <v>257</v>
      </c>
      <c r="AU224" s="23" t="s">
        <v>78</v>
      </c>
      <c r="AY224" s="23" t="s">
        <v>165</v>
      </c>
      <c r="BE224" s="204">
        <f t="shared" si="4"/>
        <v>0</v>
      </c>
      <c r="BF224" s="204">
        <f t="shared" si="5"/>
        <v>0</v>
      </c>
      <c r="BG224" s="204">
        <f t="shared" si="6"/>
        <v>0</v>
      </c>
      <c r="BH224" s="204">
        <f t="shared" si="7"/>
        <v>0</v>
      </c>
      <c r="BI224" s="204">
        <f t="shared" si="8"/>
        <v>0</v>
      </c>
      <c r="BJ224" s="23" t="s">
        <v>74</v>
      </c>
      <c r="BK224" s="204">
        <f t="shared" si="9"/>
        <v>0</v>
      </c>
      <c r="BL224" s="23" t="s">
        <v>171</v>
      </c>
      <c r="BM224" s="23" t="s">
        <v>412</v>
      </c>
    </row>
    <row r="225" spans="2:65" s="1" customFormat="1" ht="31.5" customHeight="1">
      <c r="B225" s="40"/>
      <c r="C225" s="235" t="s">
        <v>413</v>
      </c>
      <c r="D225" s="235" t="s">
        <v>257</v>
      </c>
      <c r="E225" s="236" t="s">
        <v>414</v>
      </c>
      <c r="F225" s="237" t="s">
        <v>415</v>
      </c>
      <c r="G225" s="238" t="s">
        <v>117</v>
      </c>
      <c r="H225" s="239">
        <v>3</v>
      </c>
      <c r="I225" s="240"/>
      <c r="J225" s="241">
        <f t="shared" si="0"/>
        <v>0</v>
      </c>
      <c r="K225" s="237" t="s">
        <v>21</v>
      </c>
      <c r="L225" s="242"/>
      <c r="M225" s="243" t="s">
        <v>21</v>
      </c>
      <c r="N225" s="244" t="s">
        <v>40</v>
      </c>
      <c r="O225" s="41"/>
      <c r="P225" s="202">
        <f t="shared" si="1"/>
        <v>0</v>
      </c>
      <c r="Q225" s="202">
        <v>0.23200000000000001</v>
      </c>
      <c r="R225" s="202">
        <f t="shared" si="2"/>
        <v>0.69600000000000006</v>
      </c>
      <c r="S225" s="202">
        <v>0</v>
      </c>
      <c r="T225" s="203">
        <f t="shared" si="3"/>
        <v>0</v>
      </c>
      <c r="AR225" s="23" t="s">
        <v>206</v>
      </c>
      <c r="AT225" s="23" t="s">
        <v>257</v>
      </c>
      <c r="AU225" s="23" t="s">
        <v>78</v>
      </c>
      <c r="AY225" s="23" t="s">
        <v>165</v>
      </c>
      <c r="BE225" s="204">
        <f t="shared" si="4"/>
        <v>0</v>
      </c>
      <c r="BF225" s="204">
        <f t="shared" si="5"/>
        <v>0</v>
      </c>
      <c r="BG225" s="204">
        <f t="shared" si="6"/>
        <v>0</v>
      </c>
      <c r="BH225" s="204">
        <f t="shared" si="7"/>
        <v>0</v>
      </c>
      <c r="BI225" s="204">
        <f t="shared" si="8"/>
        <v>0</v>
      </c>
      <c r="BJ225" s="23" t="s">
        <v>74</v>
      </c>
      <c r="BK225" s="204">
        <f t="shared" si="9"/>
        <v>0</v>
      </c>
      <c r="BL225" s="23" t="s">
        <v>171</v>
      </c>
      <c r="BM225" s="23" t="s">
        <v>416</v>
      </c>
    </row>
    <row r="226" spans="2:65" s="1" customFormat="1" ht="31.5" customHeight="1">
      <c r="B226" s="40"/>
      <c r="C226" s="235" t="s">
        <v>417</v>
      </c>
      <c r="D226" s="235" t="s">
        <v>257</v>
      </c>
      <c r="E226" s="236" t="s">
        <v>418</v>
      </c>
      <c r="F226" s="237" t="s">
        <v>419</v>
      </c>
      <c r="G226" s="238" t="s">
        <v>117</v>
      </c>
      <c r="H226" s="239">
        <v>3</v>
      </c>
      <c r="I226" s="240"/>
      <c r="J226" s="241">
        <f t="shared" si="0"/>
        <v>0</v>
      </c>
      <c r="K226" s="237" t="s">
        <v>21</v>
      </c>
      <c r="L226" s="242"/>
      <c r="M226" s="243" t="s">
        <v>21</v>
      </c>
      <c r="N226" s="244" t="s">
        <v>40</v>
      </c>
      <c r="O226" s="41"/>
      <c r="P226" s="202">
        <f t="shared" si="1"/>
        <v>0</v>
      </c>
      <c r="Q226" s="202">
        <v>0.17</v>
      </c>
      <c r="R226" s="202">
        <f t="shared" si="2"/>
        <v>0.51</v>
      </c>
      <c r="S226" s="202">
        <v>0</v>
      </c>
      <c r="T226" s="203">
        <f t="shared" si="3"/>
        <v>0</v>
      </c>
      <c r="AR226" s="23" t="s">
        <v>206</v>
      </c>
      <c r="AT226" s="23" t="s">
        <v>257</v>
      </c>
      <c r="AU226" s="23" t="s">
        <v>78</v>
      </c>
      <c r="AY226" s="23" t="s">
        <v>165</v>
      </c>
      <c r="BE226" s="204">
        <f t="shared" si="4"/>
        <v>0</v>
      </c>
      <c r="BF226" s="204">
        <f t="shared" si="5"/>
        <v>0</v>
      </c>
      <c r="BG226" s="204">
        <f t="shared" si="6"/>
        <v>0</v>
      </c>
      <c r="BH226" s="204">
        <f t="shared" si="7"/>
        <v>0</v>
      </c>
      <c r="BI226" s="204">
        <f t="shared" si="8"/>
        <v>0</v>
      </c>
      <c r="BJ226" s="23" t="s">
        <v>74</v>
      </c>
      <c r="BK226" s="204">
        <f t="shared" si="9"/>
        <v>0</v>
      </c>
      <c r="BL226" s="23" t="s">
        <v>171</v>
      </c>
      <c r="BM226" s="23" t="s">
        <v>420</v>
      </c>
    </row>
    <row r="227" spans="2:65" s="1" customFormat="1" ht="31.5" customHeight="1">
      <c r="B227" s="40"/>
      <c r="C227" s="235" t="s">
        <v>421</v>
      </c>
      <c r="D227" s="235" t="s">
        <v>257</v>
      </c>
      <c r="E227" s="236" t="s">
        <v>422</v>
      </c>
      <c r="F227" s="237" t="s">
        <v>423</v>
      </c>
      <c r="G227" s="238" t="s">
        <v>117</v>
      </c>
      <c r="H227" s="239">
        <v>3</v>
      </c>
      <c r="I227" s="240"/>
      <c r="J227" s="241">
        <f t="shared" si="0"/>
        <v>0</v>
      </c>
      <c r="K227" s="237" t="s">
        <v>21</v>
      </c>
      <c r="L227" s="242"/>
      <c r="M227" s="243" t="s">
        <v>21</v>
      </c>
      <c r="N227" s="244" t="s">
        <v>40</v>
      </c>
      <c r="O227" s="41"/>
      <c r="P227" s="202">
        <f t="shared" si="1"/>
        <v>0</v>
      </c>
      <c r="Q227" s="202">
        <v>0.06</v>
      </c>
      <c r="R227" s="202">
        <f t="shared" si="2"/>
        <v>0.18</v>
      </c>
      <c r="S227" s="202">
        <v>0</v>
      </c>
      <c r="T227" s="203">
        <f t="shared" si="3"/>
        <v>0</v>
      </c>
      <c r="AR227" s="23" t="s">
        <v>206</v>
      </c>
      <c r="AT227" s="23" t="s">
        <v>257</v>
      </c>
      <c r="AU227" s="23" t="s">
        <v>78</v>
      </c>
      <c r="AY227" s="23" t="s">
        <v>165</v>
      </c>
      <c r="BE227" s="204">
        <f t="shared" si="4"/>
        <v>0</v>
      </c>
      <c r="BF227" s="204">
        <f t="shared" si="5"/>
        <v>0</v>
      </c>
      <c r="BG227" s="204">
        <f t="shared" si="6"/>
        <v>0</v>
      </c>
      <c r="BH227" s="204">
        <f t="shared" si="7"/>
        <v>0</v>
      </c>
      <c r="BI227" s="204">
        <f t="shared" si="8"/>
        <v>0</v>
      </c>
      <c r="BJ227" s="23" t="s">
        <v>74</v>
      </c>
      <c r="BK227" s="204">
        <f t="shared" si="9"/>
        <v>0</v>
      </c>
      <c r="BL227" s="23" t="s">
        <v>171</v>
      </c>
      <c r="BM227" s="23" t="s">
        <v>424</v>
      </c>
    </row>
    <row r="228" spans="2:65" s="1" customFormat="1" ht="31.5" customHeight="1">
      <c r="B228" s="40"/>
      <c r="C228" s="235" t="s">
        <v>425</v>
      </c>
      <c r="D228" s="235" t="s">
        <v>257</v>
      </c>
      <c r="E228" s="236" t="s">
        <v>426</v>
      </c>
      <c r="F228" s="237" t="s">
        <v>427</v>
      </c>
      <c r="G228" s="238" t="s">
        <v>117</v>
      </c>
      <c r="H228" s="239">
        <v>3</v>
      </c>
      <c r="I228" s="240"/>
      <c r="J228" s="241">
        <f t="shared" si="0"/>
        <v>0</v>
      </c>
      <c r="K228" s="237" t="s">
        <v>428</v>
      </c>
      <c r="L228" s="242"/>
      <c r="M228" s="243" t="s">
        <v>21</v>
      </c>
      <c r="N228" s="244" t="s">
        <v>40</v>
      </c>
      <c r="O228" s="41"/>
      <c r="P228" s="202">
        <f t="shared" si="1"/>
        <v>0</v>
      </c>
      <c r="Q228" s="202">
        <v>6.0000000000000001E-3</v>
      </c>
      <c r="R228" s="202">
        <f t="shared" si="2"/>
        <v>1.8000000000000002E-2</v>
      </c>
      <c r="S228" s="202">
        <v>0</v>
      </c>
      <c r="T228" s="203">
        <f t="shared" si="3"/>
        <v>0</v>
      </c>
      <c r="AR228" s="23" t="s">
        <v>206</v>
      </c>
      <c r="AT228" s="23" t="s">
        <v>257</v>
      </c>
      <c r="AU228" s="23" t="s">
        <v>78</v>
      </c>
      <c r="AY228" s="23" t="s">
        <v>165</v>
      </c>
      <c r="BE228" s="204">
        <f t="shared" si="4"/>
        <v>0</v>
      </c>
      <c r="BF228" s="204">
        <f t="shared" si="5"/>
        <v>0</v>
      </c>
      <c r="BG228" s="204">
        <f t="shared" si="6"/>
        <v>0</v>
      </c>
      <c r="BH228" s="204">
        <f t="shared" si="7"/>
        <v>0</v>
      </c>
      <c r="BI228" s="204">
        <f t="shared" si="8"/>
        <v>0</v>
      </c>
      <c r="BJ228" s="23" t="s">
        <v>74</v>
      </c>
      <c r="BK228" s="204">
        <f t="shared" si="9"/>
        <v>0</v>
      </c>
      <c r="BL228" s="23" t="s">
        <v>171</v>
      </c>
      <c r="BM228" s="23" t="s">
        <v>429</v>
      </c>
    </row>
    <row r="229" spans="2:65" s="1" customFormat="1" ht="22.5" customHeight="1">
      <c r="B229" s="40"/>
      <c r="C229" s="193" t="s">
        <v>430</v>
      </c>
      <c r="D229" s="193" t="s">
        <v>167</v>
      </c>
      <c r="E229" s="194" t="s">
        <v>431</v>
      </c>
      <c r="F229" s="195" t="s">
        <v>432</v>
      </c>
      <c r="G229" s="196" t="s">
        <v>117</v>
      </c>
      <c r="H229" s="197">
        <v>1</v>
      </c>
      <c r="I229" s="198"/>
      <c r="J229" s="199">
        <f t="shared" si="0"/>
        <v>0</v>
      </c>
      <c r="K229" s="195" t="s">
        <v>21</v>
      </c>
      <c r="L229" s="60"/>
      <c r="M229" s="200" t="s">
        <v>21</v>
      </c>
      <c r="N229" s="201" t="s">
        <v>40</v>
      </c>
      <c r="O229" s="41"/>
      <c r="P229" s="202">
        <f t="shared" si="1"/>
        <v>0</v>
      </c>
      <c r="Q229" s="202">
        <v>0</v>
      </c>
      <c r="R229" s="202">
        <f t="shared" si="2"/>
        <v>0</v>
      </c>
      <c r="S229" s="202">
        <v>0.2</v>
      </c>
      <c r="T229" s="203">
        <f t="shared" si="3"/>
        <v>0.2</v>
      </c>
      <c r="AR229" s="23" t="s">
        <v>171</v>
      </c>
      <c r="AT229" s="23" t="s">
        <v>167</v>
      </c>
      <c r="AU229" s="23" t="s">
        <v>78</v>
      </c>
      <c r="AY229" s="23" t="s">
        <v>165</v>
      </c>
      <c r="BE229" s="204">
        <f t="shared" si="4"/>
        <v>0</v>
      </c>
      <c r="BF229" s="204">
        <f t="shared" si="5"/>
        <v>0</v>
      </c>
      <c r="BG229" s="204">
        <f t="shared" si="6"/>
        <v>0</v>
      </c>
      <c r="BH229" s="204">
        <f t="shared" si="7"/>
        <v>0</v>
      </c>
      <c r="BI229" s="204">
        <f t="shared" si="8"/>
        <v>0</v>
      </c>
      <c r="BJ229" s="23" t="s">
        <v>74</v>
      </c>
      <c r="BK229" s="204">
        <f t="shared" si="9"/>
        <v>0</v>
      </c>
      <c r="BL229" s="23" t="s">
        <v>171</v>
      </c>
      <c r="BM229" s="23" t="s">
        <v>433</v>
      </c>
    </row>
    <row r="230" spans="2:65" s="1" customFormat="1" ht="31.5" customHeight="1">
      <c r="B230" s="40"/>
      <c r="C230" s="193" t="s">
        <v>434</v>
      </c>
      <c r="D230" s="193" t="s">
        <v>167</v>
      </c>
      <c r="E230" s="194" t="s">
        <v>435</v>
      </c>
      <c r="F230" s="195" t="s">
        <v>436</v>
      </c>
      <c r="G230" s="196" t="s">
        <v>117</v>
      </c>
      <c r="H230" s="197">
        <v>3</v>
      </c>
      <c r="I230" s="198"/>
      <c r="J230" s="199">
        <f t="shared" si="0"/>
        <v>0</v>
      </c>
      <c r="K230" s="195" t="s">
        <v>21</v>
      </c>
      <c r="L230" s="60"/>
      <c r="M230" s="200" t="s">
        <v>21</v>
      </c>
      <c r="N230" s="201" t="s">
        <v>40</v>
      </c>
      <c r="O230" s="41"/>
      <c r="P230" s="202">
        <f t="shared" si="1"/>
        <v>0</v>
      </c>
      <c r="Q230" s="202">
        <v>0</v>
      </c>
      <c r="R230" s="202">
        <f t="shared" si="2"/>
        <v>0</v>
      </c>
      <c r="S230" s="202">
        <v>0</v>
      </c>
      <c r="T230" s="203">
        <f t="shared" si="3"/>
        <v>0</v>
      </c>
      <c r="AR230" s="23" t="s">
        <v>171</v>
      </c>
      <c r="AT230" s="23" t="s">
        <v>167</v>
      </c>
      <c r="AU230" s="23" t="s">
        <v>78</v>
      </c>
      <c r="AY230" s="23" t="s">
        <v>165</v>
      </c>
      <c r="BE230" s="204">
        <f t="shared" si="4"/>
        <v>0</v>
      </c>
      <c r="BF230" s="204">
        <f t="shared" si="5"/>
        <v>0</v>
      </c>
      <c r="BG230" s="204">
        <f t="shared" si="6"/>
        <v>0</v>
      </c>
      <c r="BH230" s="204">
        <f t="shared" si="7"/>
        <v>0</v>
      </c>
      <c r="BI230" s="204">
        <f t="shared" si="8"/>
        <v>0</v>
      </c>
      <c r="BJ230" s="23" t="s">
        <v>74</v>
      </c>
      <c r="BK230" s="204">
        <f t="shared" si="9"/>
        <v>0</v>
      </c>
      <c r="BL230" s="23" t="s">
        <v>171</v>
      </c>
      <c r="BM230" s="23" t="s">
        <v>437</v>
      </c>
    </row>
    <row r="231" spans="2:65" s="1" customFormat="1" ht="22.5" customHeight="1">
      <c r="B231" s="40"/>
      <c r="C231" s="235" t="s">
        <v>438</v>
      </c>
      <c r="D231" s="235" t="s">
        <v>257</v>
      </c>
      <c r="E231" s="236" t="s">
        <v>439</v>
      </c>
      <c r="F231" s="237" t="s">
        <v>440</v>
      </c>
      <c r="G231" s="238" t="s">
        <v>117</v>
      </c>
      <c r="H231" s="239">
        <v>3</v>
      </c>
      <c r="I231" s="240"/>
      <c r="J231" s="241">
        <f t="shared" si="0"/>
        <v>0</v>
      </c>
      <c r="K231" s="237" t="s">
        <v>170</v>
      </c>
      <c r="L231" s="242"/>
      <c r="M231" s="243" t="s">
        <v>21</v>
      </c>
      <c r="N231" s="244" t="s">
        <v>40</v>
      </c>
      <c r="O231" s="41"/>
      <c r="P231" s="202">
        <f t="shared" si="1"/>
        <v>0</v>
      </c>
      <c r="Q231" s="202">
        <v>5.8000000000000003E-2</v>
      </c>
      <c r="R231" s="202">
        <f t="shared" si="2"/>
        <v>0.17400000000000002</v>
      </c>
      <c r="S231" s="202">
        <v>0</v>
      </c>
      <c r="T231" s="203">
        <f t="shared" si="3"/>
        <v>0</v>
      </c>
      <c r="AR231" s="23" t="s">
        <v>206</v>
      </c>
      <c r="AT231" s="23" t="s">
        <v>257</v>
      </c>
      <c r="AU231" s="23" t="s">
        <v>78</v>
      </c>
      <c r="AY231" s="23" t="s">
        <v>165</v>
      </c>
      <c r="BE231" s="204">
        <f t="shared" si="4"/>
        <v>0</v>
      </c>
      <c r="BF231" s="204">
        <f t="shared" si="5"/>
        <v>0</v>
      </c>
      <c r="BG231" s="204">
        <f t="shared" si="6"/>
        <v>0</v>
      </c>
      <c r="BH231" s="204">
        <f t="shared" si="7"/>
        <v>0</v>
      </c>
      <c r="BI231" s="204">
        <f t="shared" si="8"/>
        <v>0</v>
      </c>
      <c r="BJ231" s="23" t="s">
        <v>74</v>
      </c>
      <c r="BK231" s="204">
        <f t="shared" si="9"/>
        <v>0</v>
      </c>
      <c r="BL231" s="23" t="s">
        <v>171</v>
      </c>
      <c r="BM231" s="23" t="s">
        <v>441</v>
      </c>
    </row>
    <row r="232" spans="2:65" s="1" customFormat="1" ht="22.5" customHeight="1">
      <c r="B232" s="40"/>
      <c r="C232" s="193" t="s">
        <v>442</v>
      </c>
      <c r="D232" s="193" t="s">
        <v>167</v>
      </c>
      <c r="E232" s="194" t="s">
        <v>443</v>
      </c>
      <c r="F232" s="195" t="s">
        <v>444</v>
      </c>
      <c r="G232" s="196" t="s">
        <v>117</v>
      </c>
      <c r="H232" s="197">
        <v>32</v>
      </c>
      <c r="I232" s="198"/>
      <c r="J232" s="199">
        <f t="shared" si="0"/>
        <v>0</v>
      </c>
      <c r="K232" s="195" t="s">
        <v>21</v>
      </c>
      <c r="L232" s="60"/>
      <c r="M232" s="200" t="s">
        <v>21</v>
      </c>
      <c r="N232" s="201" t="s">
        <v>40</v>
      </c>
      <c r="O232" s="41"/>
      <c r="P232" s="202">
        <f t="shared" si="1"/>
        <v>0</v>
      </c>
      <c r="Q232" s="202">
        <v>0</v>
      </c>
      <c r="R232" s="202">
        <f t="shared" si="2"/>
        <v>0</v>
      </c>
      <c r="S232" s="202">
        <v>0</v>
      </c>
      <c r="T232" s="203">
        <f t="shared" si="3"/>
        <v>0</v>
      </c>
      <c r="AR232" s="23" t="s">
        <v>171</v>
      </c>
      <c r="AT232" s="23" t="s">
        <v>167</v>
      </c>
      <c r="AU232" s="23" t="s">
        <v>78</v>
      </c>
      <c r="AY232" s="23" t="s">
        <v>165</v>
      </c>
      <c r="BE232" s="204">
        <f t="shared" si="4"/>
        <v>0</v>
      </c>
      <c r="BF232" s="204">
        <f t="shared" si="5"/>
        <v>0</v>
      </c>
      <c r="BG232" s="204">
        <f t="shared" si="6"/>
        <v>0</v>
      </c>
      <c r="BH232" s="204">
        <f t="shared" si="7"/>
        <v>0</v>
      </c>
      <c r="BI232" s="204">
        <f t="shared" si="8"/>
        <v>0</v>
      </c>
      <c r="BJ232" s="23" t="s">
        <v>74</v>
      </c>
      <c r="BK232" s="204">
        <f t="shared" si="9"/>
        <v>0</v>
      </c>
      <c r="BL232" s="23" t="s">
        <v>171</v>
      </c>
      <c r="BM232" s="23" t="s">
        <v>445</v>
      </c>
    </row>
    <row r="233" spans="2:65" s="1" customFormat="1" ht="31.5" customHeight="1">
      <c r="B233" s="40"/>
      <c r="C233" s="193" t="s">
        <v>446</v>
      </c>
      <c r="D233" s="193" t="s">
        <v>167</v>
      </c>
      <c r="E233" s="194" t="s">
        <v>447</v>
      </c>
      <c r="F233" s="195" t="s">
        <v>448</v>
      </c>
      <c r="G233" s="196" t="s">
        <v>117</v>
      </c>
      <c r="H233" s="197">
        <v>4</v>
      </c>
      <c r="I233" s="198"/>
      <c r="J233" s="199">
        <f t="shared" si="0"/>
        <v>0</v>
      </c>
      <c r="K233" s="195" t="s">
        <v>21</v>
      </c>
      <c r="L233" s="60"/>
      <c r="M233" s="200" t="s">
        <v>21</v>
      </c>
      <c r="N233" s="201" t="s">
        <v>40</v>
      </c>
      <c r="O233" s="41"/>
      <c r="P233" s="202">
        <f t="shared" si="1"/>
        <v>0</v>
      </c>
      <c r="Q233" s="202">
        <v>0</v>
      </c>
      <c r="R233" s="202">
        <f t="shared" si="2"/>
        <v>0</v>
      </c>
      <c r="S233" s="202">
        <v>0</v>
      </c>
      <c r="T233" s="203">
        <f t="shared" si="3"/>
        <v>0</v>
      </c>
      <c r="AR233" s="23" t="s">
        <v>171</v>
      </c>
      <c r="AT233" s="23" t="s">
        <v>167</v>
      </c>
      <c r="AU233" s="23" t="s">
        <v>78</v>
      </c>
      <c r="AY233" s="23" t="s">
        <v>165</v>
      </c>
      <c r="BE233" s="204">
        <f t="shared" si="4"/>
        <v>0</v>
      </c>
      <c r="BF233" s="204">
        <f t="shared" si="5"/>
        <v>0</v>
      </c>
      <c r="BG233" s="204">
        <f t="shared" si="6"/>
        <v>0</v>
      </c>
      <c r="BH233" s="204">
        <f t="shared" si="7"/>
        <v>0</v>
      </c>
      <c r="BI233" s="204">
        <f t="shared" si="8"/>
        <v>0</v>
      </c>
      <c r="BJ233" s="23" t="s">
        <v>74</v>
      </c>
      <c r="BK233" s="204">
        <f t="shared" si="9"/>
        <v>0</v>
      </c>
      <c r="BL233" s="23" t="s">
        <v>171</v>
      </c>
      <c r="BM233" s="23" t="s">
        <v>449</v>
      </c>
    </row>
    <row r="234" spans="2:65" s="1" customFormat="1" ht="22.5" customHeight="1">
      <c r="B234" s="40"/>
      <c r="C234" s="193" t="s">
        <v>450</v>
      </c>
      <c r="D234" s="193" t="s">
        <v>167</v>
      </c>
      <c r="E234" s="194" t="s">
        <v>451</v>
      </c>
      <c r="F234" s="195" t="s">
        <v>452</v>
      </c>
      <c r="G234" s="196" t="s">
        <v>130</v>
      </c>
      <c r="H234" s="197">
        <v>48</v>
      </c>
      <c r="I234" s="198"/>
      <c r="J234" s="199">
        <f t="shared" si="0"/>
        <v>0</v>
      </c>
      <c r="K234" s="195" t="s">
        <v>21</v>
      </c>
      <c r="L234" s="60"/>
      <c r="M234" s="200" t="s">
        <v>21</v>
      </c>
      <c r="N234" s="201" t="s">
        <v>40</v>
      </c>
      <c r="O234" s="41"/>
      <c r="P234" s="202">
        <f t="shared" si="1"/>
        <v>0</v>
      </c>
      <c r="Q234" s="202">
        <v>0</v>
      </c>
      <c r="R234" s="202">
        <f t="shared" si="2"/>
        <v>0</v>
      </c>
      <c r="S234" s="202">
        <v>0</v>
      </c>
      <c r="T234" s="203">
        <f t="shared" si="3"/>
        <v>0</v>
      </c>
      <c r="AR234" s="23" t="s">
        <v>171</v>
      </c>
      <c r="AT234" s="23" t="s">
        <v>167</v>
      </c>
      <c r="AU234" s="23" t="s">
        <v>78</v>
      </c>
      <c r="AY234" s="23" t="s">
        <v>165</v>
      </c>
      <c r="BE234" s="204">
        <f t="shared" si="4"/>
        <v>0</v>
      </c>
      <c r="BF234" s="204">
        <f t="shared" si="5"/>
        <v>0</v>
      </c>
      <c r="BG234" s="204">
        <f t="shared" si="6"/>
        <v>0</v>
      </c>
      <c r="BH234" s="204">
        <f t="shared" si="7"/>
        <v>0</v>
      </c>
      <c r="BI234" s="204">
        <f t="shared" si="8"/>
        <v>0</v>
      </c>
      <c r="BJ234" s="23" t="s">
        <v>74</v>
      </c>
      <c r="BK234" s="204">
        <f t="shared" si="9"/>
        <v>0</v>
      </c>
      <c r="BL234" s="23" t="s">
        <v>171</v>
      </c>
      <c r="BM234" s="23" t="s">
        <v>453</v>
      </c>
    </row>
    <row r="235" spans="2:65" s="1" customFormat="1" ht="22.5" customHeight="1">
      <c r="B235" s="40"/>
      <c r="C235" s="193" t="s">
        <v>454</v>
      </c>
      <c r="D235" s="193" t="s">
        <v>167</v>
      </c>
      <c r="E235" s="194" t="s">
        <v>455</v>
      </c>
      <c r="F235" s="195" t="s">
        <v>456</v>
      </c>
      <c r="G235" s="196" t="s">
        <v>117</v>
      </c>
      <c r="H235" s="197">
        <v>13</v>
      </c>
      <c r="I235" s="198"/>
      <c r="J235" s="199">
        <f t="shared" si="0"/>
        <v>0</v>
      </c>
      <c r="K235" s="195" t="s">
        <v>21</v>
      </c>
      <c r="L235" s="60"/>
      <c r="M235" s="200" t="s">
        <v>21</v>
      </c>
      <c r="N235" s="201" t="s">
        <v>40</v>
      </c>
      <c r="O235" s="41"/>
      <c r="P235" s="202">
        <f t="shared" si="1"/>
        <v>0</v>
      </c>
      <c r="Q235" s="202">
        <v>0</v>
      </c>
      <c r="R235" s="202">
        <f t="shared" si="2"/>
        <v>0</v>
      </c>
      <c r="S235" s="202">
        <v>0</v>
      </c>
      <c r="T235" s="203">
        <f t="shared" si="3"/>
        <v>0</v>
      </c>
      <c r="AR235" s="23" t="s">
        <v>171</v>
      </c>
      <c r="AT235" s="23" t="s">
        <v>167</v>
      </c>
      <c r="AU235" s="23" t="s">
        <v>78</v>
      </c>
      <c r="AY235" s="23" t="s">
        <v>165</v>
      </c>
      <c r="BE235" s="204">
        <f t="shared" si="4"/>
        <v>0</v>
      </c>
      <c r="BF235" s="204">
        <f t="shared" si="5"/>
        <v>0</v>
      </c>
      <c r="BG235" s="204">
        <f t="shared" si="6"/>
        <v>0</v>
      </c>
      <c r="BH235" s="204">
        <f t="shared" si="7"/>
        <v>0</v>
      </c>
      <c r="BI235" s="204">
        <f t="shared" si="8"/>
        <v>0</v>
      </c>
      <c r="BJ235" s="23" t="s">
        <v>74</v>
      </c>
      <c r="BK235" s="204">
        <f t="shared" si="9"/>
        <v>0</v>
      </c>
      <c r="BL235" s="23" t="s">
        <v>171</v>
      </c>
      <c r="BM235" s="23" t="s">
        <v>457</v>
      </c>
    </row>
    <row r="236" spans="2:65" s="10" customFormat="1" ht="29.85" customHeight="1">
      <c r="B236" s="176"/>
      <c r="C236" s="177"/>
      <c r="D236" s="190" t="s">
        <v>68</v>
      </c>
      <c r="E236" s="191" t="s">
        <v>212</v>
      </c>
      <c r="F236" s="191" t="s">
        <v>458</v>
      </c>
      <c r="G236" s="177"/>
      <c r="H236" s="177"/>
      <c r="I236" s="180"/>
      <c r="J236" s="192">
        <f>BK236</f>
        <v>0</v>
      </c>
      <c r="K236" s="177"/>
      <c r="L236" s="182"/>
      <c r="M236" s="183"/>
      <c r="N236" s="184"/>
      <c r="O236" s="184"/>
      <c r="P236" s="185">
        <f>P237+SUM(P238:P281)</f>
        <v>0</v>
      </c>
      <c r="Q236" s="184"/>
      <c r="R236" s="185">
        <f>R237+SUM(R238:R281)</f>
        <v>267.737841</v>
      </c>
      <c r="S236" s="184"/>
      <c r="T236" s="186">
        <f>T237+SUM(T238:T281)</f>
        <v>5.5</v>
      </c>
      <c r="AR236" s="187" t="s">
        <v>74</v>
      </c>
      <c r="AT236" s="188" t="s">
        <v>68</v>
      </c>
      <c r="AU236" s="188" t="s">
        <v>74</v>
      </c>
      <c r="AY236" s="187" t="s">
        <v>165</v>
      </c>
      <c r="BK236" s="189">
        <f>BK237+SUM(BK238:BK281)</f>
        <v>0</v>
      </c>
    </row>
    <row r="237" spans="2:65" s="1" customFormat="1" ht="44.25" customHeight="1">
      <c r="B237" s="40"/>
      <c r="C237" s="193" t="s">
        <v>459</v>
      </c>
      <c r="D237" s="193" t="s">
        <v>167</v>
      </c>
      <c r="E237" s="194" t="s">
        <v>460</v>
      </c>
      <c r="F237" s="195" t="s">
        <v>461</v>
      </c>
      <c r="G237" s="196" t="s">
        <v>130</v>
      </c>
      <c r="H237" s="197">
        <v>1257.5</v>
      </c>
      <c r="I237" s="198"/>
      <c r="J237" s="199">
        <f>ROUND(I237*H237,2)</f>
        <v>0</v>
      </c>
      <c r="K237" s="195" t="s">
        <v>21</v>
      </c>
      <c r="L237" s="60"/>
      <c r="M237" s="200" t="s">
        <v>21</v>
      </c>
      <c r="N237" s="201" t="s">
        <v>40</v>
      </c>
      <c r="O237" s="41"/>
      <c r="P237" s="202">
        <f>O237*H237</f>
        <v>0</v>
      </c>
      <c r="Q237" s="202">
        <v>0</v>
      </c>
      <c r="R237" s="202">
        <f>Q237*H237</f>
        <v>0</v>
      </c>
      <c r="S237" s="202">
        <v>0</v>
      </c>
      <c r="T237" s="203">
        <f>S237*H237</f>
        <v>0</v>
      </c>
      <c r="AR237" s="23" t="s">
        <v>171</v>
      </c>
      <c r="AT237" s="23" t="s">
        <v>167</v>
      </c>
      <c r="AU237" s="23" t="s">
        <v>78</v>
      </c>
      <c r="AY237" s="23" t="s">
        <v>165</v>
      </c>
      <c r="BE237" s="204">
        <f>IF(N237="základní",J237,0)</f>
        <v>0</v>
      </c>
      <c r="BF237" s="204">
        <f>IF(N237="snížená",J237,0)</f>
        <v>0</v>
      </c>
      <c r="BG237" s="204">
        <f>IF(N237="zákl. přenesená",J237,0)</f>
        <v>0</v>
      </c>
      <c r="BH237" s="204">
        <f>IF(N237="sníž. přenesená",J237,0)</f>
        <v>0</v>
      </c>
      <c r="BI237" s="204">
        <f>IF(N237="nulová",J237,0)</f>
        <v>0</v>
      </c>
      <c r="BJ237" s="23" t="s">
        <v>74</v>
      </c>
      <c r="BK237" s="204">
        <f>ROUND(I237*H237,2)</f>
        <v>0</v>
      </c>
      <c r="BL237" s="23" t="s">
        <v>171</v>
      </c>
      <c r="BM237" s="23" t="s">
        <v>462</v>
      </c>
    </row>
    <row r="238" spans="2:65" s="11" customFormat="1" ht="13.5">
      <c r="B238" s="205"/>
      <c r="C238" s="206"/>
      <c r="D238" s="207" t="s">
        <v>173</v>
      </c>
      <c r="E238" s="208" t="s">
        <v>21</v>
      </c>
      <c r="F238" s="209" t="s">
        <v>463</v>
      </c>
      <c r="G238" s="206"/>
      <c r="H238" s="210">
        <v>1257.5</v>
      </c>
      <c r="I238" s="211"/>
      <c r="J238" s="206"/>
      <c r="K238" s="206"/>
      <c r="L238" s="212"/>
      <c r="M238" s="213"/>
      <c r="N238" s="214"/>
      <c r="O238" s="214"/>
      <c r="P238" s="214"/>
      <c r="Q238" s="214"/>
      <c r="R238" s="214"/>
      <c r="S238" s="214"/>
      <c r="T238" s="215"/>
      <c r="AT238" s="216" t="s">
        <v>173</v>
      </c>
      <c r="AU238" s="216" t="s">
        <v>78</v>
      </c>
      <c r="AV238" s="11" t="s">
        <v>78</v>
      </c>
      <c r="AW238" s="11" t="s">
        <v>33</v>
      </c>
      <c r="AX238" s="11" t="s">
        <v>69</v>
      </c>
      <c r="AY238" s="216" t="s">
        <v>165</v>
      </c>
    </row>
    <row r="239" spans="2:65" s="1" customFormat="1" ht="22.5" customHeight="1">
      <c r="B239" s="40"/>
      <c r="C239" s="235" t="s">
        <v>464</v>
      </c>
      <c r="D239" s="235" t="s">
        <v>257</v>
      </c>
      <c r="E239" s="236" t="s">
        <v>465</v>
      </c>
      <c r="F239" s="237" t="s">
        <v>466</v>
      </c>
      <c r="G239" s="238" t="s">
        <v>117</v>
      </c>
      <c r="H239" s="239">
        <v>848.90499999999997</v>
      </c>
      <c r="I239" s="240"/>
      <c r="J239" s="241">
        <f>ROUND(I239*H239,2)</f>
        <v>0</v>
      </c>
      <c r="K239" s="237" t="s">
        <v>170</v>
      </c>
      <c r="L239" s="242"/>
      <c r="M239" s="243" t="s">
        <v>21</v>
      </c>
      <c r="N239" s="244" t="s">
        <v>40</v>
      </c>
      <c r="O239" s="41"/>
      <c r="P239" s="202">
        <f>O239*H239</f>
        <v>0</v>
      </c>
      <c r="Q239" s="202">
        <v>8.5000000000000006E-2</v>
      </c>
      <c r="R239" s="202">
        <f>Q239*H239</f>
        <v>72.156925000000001</v>
      </c>
      <c r="S239" s="202">
        <v>0</v>
      </c>
      <c r="T239" s="203">
        <f>S239*H239</f>
        <v>0</v>
      </c>
      <c r="AR239" s="23" t="s">
        <v>206</v>
      </c>
      <c r="AT239" s="23" t="s">
        <v>257</v>
      </c>
      <c r="AU239" s="23" t="s">
        <v>78</v>
      </c>
      <c r="AY239" s="23" t="s">
        <v>165</v>
      </c>
      <c r="BE239" s="204">
        <f>IF(N239="základní",J239,0)</f>
        <v>0</v>
      </c>
      <c r="BF239" s="204">
        <f>IF(N239="snížená",J239,0)</f>
        <v>0</v>
      </c>
      <c r="BG239" s="204">
        <f>IF(N239="zákl. přenesená",J239,0)</f>
        <v>0</v>
      </c>
      <c r="BH239" s="204">
        <f>IF(N239="sníž. přenesená",J239,0)</f>
        <v>0</v>
      </c>
      <c r="BI239" s="204">
        <f>IF(N239="nulová",J239,0)</f>
        <v>0</v>
      </c>
      <c r="BJ239" s="23" t="s">
        <v>74</v>
      </c>
      <c r="BK239" s="204">
        <f>ROUND(I239*H239,2)</f>
        <v>0</v>
      </c>
      <c r="BL239" s="23" t="s">
        <v>171</v>
      </c>
      <c r="BM239" s="23" t="s">
        <v>467</v>
      </c>
    </row>
    <row r="240" spans="2:65" s="11" customFormat="1" ht="13.5">
      <c r="B240" s="205"/>
      <c r="C240" s="206"/>
      <c r="D240" s="217" t="s">
        <v>173</v>
      </c>
      <c r="E240" s="218" t="s">
        <v>21</v>
      </c>
      <c r="F240" s="219" t="s">
        <v>468</v>
      </c>
      <c r="G240" s="206"/>
      <c r="H240" s="220">
        <v>797.9</v>
      </c>
      <c r="I240" s="211"/>
      <c r="J240" s="206"/>
      <c r="K240" s="206"/>
      <c r="L240" s="212"/>
      <c r="M240" s="213"/>
      <c r="N240" s="214"/>
      <c r="O240" s="214"/>
      <c r="P240" s="214"/>
      <c r="Q240" s="214"/>
      <c r="R240" s="214"/>
      <c r="S240" s="214"/>
      <c r="T240" s="215"/>
      <c r="AT240" s="216" t="s">
        <v>173</v>
      </c>
      <c r="AU240" s="216" t="s">
        <v>78</v>
      </c>
      <c r="AV240" s="11" t="s">
        <v>78</v>
      </c>
      <c r="AW240" s="11" t="s">
        <v>33</v>
      </c>
      <c r="AX240" s="11" t="s">
        <v>69</v>
      </c>
      <c r="AY240" s="216" t="s">
        <v>165</v>
      </c>
    </row>
    <row r="241" spans="2:65" s="11" customFormat="1" ht="13.5">
      <c r="B241" s="205"/>
      <c r="C241" s="206"/>
      <c r="D241" s="217" t="s">
        <v>173</v>
      </c>
      <c r="E241" s="218" t="s">
        <v>21</v>
      </c>
      <c r="F241" s="219" t="s">
        <v>469</v>
      </c>
      <c r="G241" s="206"/>
      <c r="H241" s="220">
        <v>-167.66</v>
      </c>
      <c r="I241" s="211"/>
      <c r="J241" s="206"/>
      <c r="K241" s="206"/>
      <c r="L241" s="212"/>
      <c r="M241" s="213"/>
      <c r="N241" s="214"/>
      <c r="O241" s="214"/>
      <c r="P241" s="214"/>
      <c r="Q241" s="214"/>
      <c r="R241" s="214"/>
      <c r="S241" s="214"/>
      <c r="T241" s="215"/>
      <c r="AT241" s="216" t="s">
        <v>173</v>
      </c>
      <c r="AU241" s="216" t="s">
        <v>78</v>
      </c>
      <c r="AV241" s="11" t="s">
        <v>78</v>
      </c>
      <c r="AW241" s="11" t="s">
        <v>33</v>
      </c>
      <c r="AX241" s="11" t="s">
        <v>69</v>
      </c>
      <c r="AY241" s="216" t="s">
        <v>165</v>
      </c>
    </row>
    <row r="242" spans="2:65" s="11" customFormat="1" ht="13.5">
      <c r="B242" s="205"/>
      <c r="C242" s="206"/>
      <c r="D242" s="217" t="s">
        <v>173</v>
      </c>
      <c r="E242" s="218" t="s">
        <v>21</v>
      </c>
      <c r="F242" s="219" t="s">
        <v>470</v>
      </c>
      <c r="G242" s="206"/>
      <c r="H242" s="220">
        <v>472.17500000000001</v>
      </c>
      <c r="I242" s="211"/>
      <c r="J242" s="206"/>
      <c r="K242" s="206"/>
      <c r="L242" s="212"/>
      <c r="M242" s="213"/>
      <c r="N242" s="214"/>
      <c r="O242" s="214"/>
      <c r="P242" s="214"/>
      <c r="Q242" s="214"/>
      <c r="R242" s="214"/>
      <c r="S242" s="214"/>
      <c r="T242" s="215"/>
      <c r="AT242" s="216" t="s">
        <v>173</v>
      </c>
      <c r="AU242" s="216" t="s">
        <v>78</v>
      </c>
      <c r="AV242" s="11" t="s">
        <v>78</v>
      </c>
      <c r="AW242" s="11" t="s">
        <v>33</v>
      </c>
      <c r="AX242" s="11" t="s">
        <v>69</v>
      </c>
      <c r="AY242" s="216" t="s">
        <v>165</v>
      </c>
    </row>
    <row r="243" spans="2:65" s="11" customFormat="1" ht="13.5">
      <c r="B243" s="205"/>
      <c r="C243" s="206"/>
      <c r="D243" s="217" t="s">
        <v>173</v>
      </c>
      <c r="E243" s="218" t="s">
        <v>21</v>
      </c>
      <c r="F243" s="219" t="s">
        <v>471</v>
      </c>
      <c r="G243" s="206"/>
      <c r="H243" s="220">
        <v>-148.47</v>
      </c>
      <c r="I243" s="211"/>
      <c r="J243" s="206"/>
      <c r="K243" s="206"/>
      <c r="L243" s="212"/>
      <c r="M243" s="213"/>
      <c r="N243" s="214"/>
      <c r="O243" s="214"/>
      <c r="P243" s="214"/>
      <c r="Q243" s="214"/>
      <c r="R243" s="214"/>
      <c r="S243" s="214"/>
      <c r="T243" s="215"/>
      <c r="AT243" s="216" t="s">
        <v>173</v>
      </c>
      <c r="AU243" s="216" t="s">
        <v>78</v>
      </c>
      <c r="AV243" s="11" t="s">
        <v>78</v>
      </c>
      <c r="AW243" s="11" t="s">
        <v>33</v>
      </c>
      <c r="AX243" s="11" t="s">
        <v>69</v>
      </c>
      <c r="AY243" s="216" t="s">
        <v>165</v>
      </c>
    </row>
    <row r="244" spans="2:65" s="11" customFormat="1" ht="13.5">
      <c r="B244" s="205"/>
      <c r="C244" s="206"/>
      <c r="D244" s="207" t="s">
        <v>173</v>
      </c>
      <c r="E244" s="208" t="s">
        <v>21</v>
      </c>
      <c r="F244" s="209" t="s">
        <v>472</v>
      </c>
      <c r="G244" s="206"/>
      <c r="H244" s="210">
        <v>-105.04</v>
      </c>
      <c r="I244" s="211"/>
      <c r="J244" s="206"/>
      <c r="K244" s="206"/>
      <c r="L244" s="212"/>
      <c r="M244" s="213"/>
      <c r="N244" s="214"/>
      <c r="O244" s="214"/>
      <c r="P244" s="214"/>
      <c r="Q244" s="214"/>
      <c r="R244" s="214"/>
      <c r="S244" s="214"/>
      <c r="T244" s="215"/>
      <c r="AT244" s="216" t="s">
        <v>173</v>
      </c>
      <c r="AU244" s="216" t="s">
        <v>78</v>
      </c>
      <c r="AV244" s="11" t="s">
        <v>78</v>
      </c>
      <c r="AW244" s="11" t="s">
        <v>33</v>
      </c>
      <c r="AX244" s="11" t="s">
        <v>69</v>
      </c>
      <c r="AY244" s="216" t="s">
        <v>165</v>
      </c>
    </row>
    <row r="245" spans="2:65" s="1" customFormat="1" ht="22.5" customHeight="1">
      <c r="B245" s="40"/>
      <c r="C245" s="235" t="s">
        <v>473</v>
      </c>
      <c r="D245" s="235" t="s">
        <v>257</v>
      </c>
      <c r="E245" s="236" t="s">
        <v>474</v>
      </c>
      <c r="F245" s="237" t="s">
        <v>475</v>
      </c>
      <c r="G245" s="238" t="s">
        <v>117</v>
      </c>
      <c r="H245" s="239">
        <v>316.13</v>
      </c>
      <c r="I245" s="240"/>
      <c r="J245" s="241">
        <f>ROUND(I245*H245,2)</f>
        <v>0</v>
      </c>
      <c r="K245" s="237" t="s">
        <v>21</v>
      </c>
      <c r="L245" s="242"/>
      <c r="M245" s="243" t="s">
        <v>21</v>
      </c>
      <c r="N245" s="244" t="s">
        <v>40</v>
      </c>
      <c r="O245" s="41"/>
      <c r="P245" s="202">
        <f>O245*H245</f>
        <v>0</v>
      </c>
      <c r="Q245" s="202">
        <v>4.8300000000000003E-2</v>
      </c>
      <c r="R245" s="202">
        <f>Q245*H245</f>
        <v>15.269079000000001</v>
      </c>
      <c r="S245" s="202">
        <v>0</v>
      </c>
      <c r="T245" s="203">
        <f>S245*H245</f>
        <v>0</v>
      </c>
      <c r="AR245" s="23" t="s">
        <v>206</v>
      </c>
      <c r="AT245" s="23" t="s">
        <v>257</v>
      </c>
      <c r="AU245" s="23" t="s">
        <v>78</v>
      </c>
      <c r="AY245" s="23" t="s">
        <v>165</v>
      </c>
      <c r="BE245" s="204">
        <f>IF(N245="základní",J245,0)</f>
        <v>0</v>
      </c>
      <c r="BF245" s="204">
        <f>IF(N245="snížená",J245,0)</f>
        <v>0</v>
      </c>
      <c r="BG245" s="204">
        <f>IF(N245="zákl. přenesená",J245,0)</f>
        <v>0</v>
      </c>
      <c r="BH245" s="204">
        <f>IF(N245="sníž. přenesená",J245,0)</f>
        <v>0</v>
      </c>
      <c r="BI245" s="204">
        <f>IF(N245="nulová",J245,0)</f>
        <v>0</v>
      </c>
      <c r="BJ245" s="23" t="s">
        <v>74</v>
      </c>
      <c r="BK245" s="204">
        <f>ROUND(I245*H245,2)</f>
        <v>0</v>
      </c>
      <c r="BL245" s="23" t="s">
        <v>171</v>
      </c>
      <c r="BM245" s="23" t="s">
        <v>476</v>
      </c>
    </row>
    <row r="246" spans="2:65" s="11" customFormat="1" ht="13.5">
      <c r="B246" s="205"/>
      <c r="C246" s="206"/>
      <c r="D246" s="217" t="s">
        <v>173</v>
      </c>
      <c r="E246" s="218" t="s">
        <v>21</v>
      </c>
      <c r="F246" s="219" t="s">
        <v>477</v>
      </c>
      <c r="G246" s="206"/>
      <c r="H246" s="220">
        <v>167.66</v>
      </c>
      <c r="I246" s="211"/>
      <c r="J246" s="206"/>
      <c r="K246" s="206"/>
      <c r="L246" s="212"/>
      <c r="M246" s="213"/>
      <c r="N246" s="214"/>
      <c r="O246" s="214"/>
      <c r="P246" s="214"/>
      <c r="Q246" s="214"/>
      <c r="R246" s="214"/>
      <c r="S246" s="214"/>
      <c r="T246" s="215"/>
      <c r="AT246" s="216" t="s">
        <v>173</v>
      </c>
      <c r="AU246" s="216" t="s">
        <v>78</v>
      </c>
      <c r="AV246" s="11" t="s">
        <v>78</v>
      </c>
      <c r="AW246" s="11" t="s">
        <v>33</v>
      </c>
      <c r="AX246" s="11" t="s">
        <v>69</v>
      </c>
      <c r="AY246" s="216" t="s">
        <v>165</v>
      </c>
    </row>
    <row r="247" spans="2:65" s="11" customFormat="1" ht="13.5">
      <c r="B247" s="205"/>
      <c r="C247" s="206"/>
      <c r="D247" s="207" t="s">
        <v>173</v>
      </c>
      <c r="E247" s="208" t="s">
        <v>21</v>
      </c>
      <c r="F247" s="209" t="s">
        <v>478</v>
      </c>
      <c r="G247" s="206"/>
      <c r="H247" s="210">
        <v>148.47</v>
      </c>
      <c r="I247" s="211"/>
      <c r="J247" s="206"/>
      <c r="K247" s="206"/>
      <c r="L247" s="212"/>
      <c r="M247" s="213"/>
      <c r="N247" s="214"/>
      <c r="O247" s="214"/>
      <c r="P247" s="214"/>
      <c r="Q247" s="214"/>
      <c r="R247" s="214"/>
      <c r="S247" s="214"/>
      <c r="T247" s="215"/>
      <c r="AT247" s="216" t="s">
        <v>173</v>
      </c>
      <c r="AU247" s="216" t="s">
        <v>78</v>
      </c>
      <c r="AV247" s="11" t="s">
        <v>78</v>
      </c>
      <c r="AW247" s="11" t="s">
        <v>33</v>
      </c>
      <c r="AX247" s="11" t="s">
        <v>69</v>
      </c>
      <c r="AY247" s="216" t="s">
        <v>165</v>
      </c>
    </row>
    <row r="248" spans="2:65" s="1" customFormat="1" ht="22.5" customHeight="1">
      <c r="B248" s="40"/>
      <c r="C248" s="235" t="s">
        <v>479</v>
      </c>
      <c r="D248" s="235" t="s">
        <v>257</v>
      </c>
      <c r="E248" s="236" t="s">
        <v>480</v>
      </c>
      <c r="F248" s="237" t="s">
        <v>481</v>
      </c>
      <c r="G248" s="238" t="s">
        <v>117</v>
      </c>
      <c r="H248" s="239">
        <v>105.04</v>
      </c>
      <c r="I248" s="240"/>
      <c r="J248" s="241">
        <f>ROUND(I248*H248,2)</f>
        <v>0</v>
      </c>
      <c r="K248" s="237" t="s">
        <v>21</v>
      </c>
      <c r="L248" s="242"/>
      <c r="M248" s="243" t="s">
        <v>21</v>
      </c>
      <c r="N248" s="244" t="s">
        <v>40</v>
      </c>
      <c r="O248" s="41"/>
      <c r="P248" s="202">
        <f>O248*H248</f>
        <v>0</v>
      </c>
      <c r="Q248" s="202">
        <v>6.4000000000000001E-2</v>
      </c>
      <c r="R248" s="202">
        <f>Q248*H248</f>
        <v>6.7225600000000005</v>
      </c>
      <c r="S248" s="202">
        <v>0</v>
      </c>
      <c r="T248" s="203">
        <f>S248*H248</f>
        <v>0</v>
      </c>
      <c r="AR248" s="23" t="s">
        <v>206</v>
      </c>
      <c r="AT248" s="23" t="s">
        <v>257</v>
      </c>
      <c r="AU248" s="23" t="s">
        <v>78</v>
      </c>
      <c r="AY248" s="23" t="s">
        <v>165</v>
      </c>
      <c r="BE248" s="204">
        <f>IF(N248="základní",J248,0)</f>
        <v>0</v>
      </c>
      <c r="BF248" s="204">
        <f>IF(N248="snížená",J248,0)</f>
        <v>0</v>
      </c>
      <c r="BG248" s="204">
        <f>IF(N248="zákl. přenesená",J248,0)</f>
        <v>0</v>
      </c>
      <c r="BH248" s="204">
        <f>IF(N248="sníž. přenesená",J248,0)</f>
        <v>0</v>
      </c>
      <c r="BI248" s="204">
        <f>IF(N248="nulová",J248,0)</f>
        <v>0</v>
      </c>
      <c r="BJ248" s="23" t="s">
        <v>74</v>
      </c>
      <c r="BK248" s="204">
        <f>ROUND(I248*H248,2)</f>
        <v>0</v>
      </c>
      <c r="BL248" s="23" t="s">
        <v>171</v>
      </c>
      <c r="BM248" s="23" t="s">
        <v>482</v>
      </c>
    </row>
    <row r="249" spans="2:65" s="11" customFormat="1" ht="13.5">
      <c r="B249" s="205"/>
      <c r="C249" s="206"/>
      <c r="D249" s="207" t="s">
        <v>173</v>
      </c>
      <c r="E249" s="208" t="s">
        <v>21</v>
      </c>
      <c r="F249" s="209" t="s">
        <v>483</v>
      </c>
      <c r="G249" s="206"/>
      <c r="H249" s="210">
        <v>105.04</v>
      </c>
      <c r="I249" s="211"/>
      <c r="J249" s="206"/>
      <c r="K249" s="206"/>
      <c r="L249" s="212"/>
      <c r="M249" s="213"/>
      <c r="N249" s="214"/>
      <c r="O249" s="214"/>
      <c r="P249" s="214"/>
      <c r="Q249" s="214"/>
      <c r="R249" s="214"/>
      <c r="S249" s="214"/>
      <c r="T249" s="215"/>
      <c r="AT249" s="216" t="s">
        <v>173</v>
      </c>
      <c r="AU249" s="216" t="s">
        <v>78</v>
      </c>
      <c r="AV249" s="11" t="s">
        <v>78</v>
      </c>
      <c r="AW249" s="11" t="s">
        <v>33</v>
      </c>
      <c r="AX249" s="11" t="s">
        <v>69</v>
      </c>
      <c r="AY249" s="216" t="s">
        <v>165</v>
      </c>
    </row>
    <row r="250" spans="2:65" s="1" customFormat="1" ht="22.5" customHeight="1">
      <c r="B250" s="40"/>
      <c r="C250" s="193" t="s">
        <v>484</v>
      </c>
      <c r="D250" s="193" t="s">
        <v>167</v>
      </c>
      <c r="E250" s="194" t="s">
        <v>485</v>
      </c>
      <c r="F250" s="195" t="s">
        <v>486</v>
      </c>
      <c r="G250" s="196" t="s">
        <v>130</v>
      </c>
      <c r="H250" s="197">
        <v>1255</v>
      </c>
      <c r="I250" s="198"/>
      <c r="J250" s="199">
        <f>ROUND(I250*H250,2)</f>
        <v>0</v>
      </c>
      <c r="K250" s="195" t="s">
        <v>21</v>
      </c>
      <c r="L250" s="60"/>
      <c r="M250" s="200" t="s">
        <v>21</v>
      </c>
      <c r="N250" s="201" t="s">
        <v>40</v>
      </c>
      <c r="O250" s="41"/>
      <c r="P250" s="202">
        <f>O250*H250</f>
        <v>0</v>
      </c>
      <c r="Q250" s="202">
        <v>0.10095</v>
      </c>
      <c r="R250" s="202">
        <f>Q250*H250</f>
        <v>126.69225</v>
      </c>
      <c r="S250" s="202">
        <v>0</v>
      </c>
      <c r="T250" s="203">
        <f>S250*H250</f>
        <v>0</v>
      </c>
      <c r="AR250" s="23" t="s">
        <v>171</v>
      </c>
      <c r="AT250" s="23" t="s">
        <v>167</v>
      </c>
      <c r="AU250" s="23" t="s">
        <v>78</v>
      </c>
      <c r="AY250" s="23" t="s">
        <v>165</v>
      </c>
      <c r="BE250" s="204">
        <f>IF(N250="základní",J250,0)</f>
        <v>0</v>
      </c>
      <c r="BF250" s="204">
        <f>IF(N250="snížená",J250,0)</f>
        <v>0</v>
      </c>
      <c r="BG250" s="204">
        <f>IF(N250="zákl. přenesená",J250,0)</f>
        <v>0</v>
      </c>
      <c r="BH250" s="204">
        <f>IF(N250="sníž. přenesená",J250,0)</f>
        <v>0</v>
      </c>
      <c r="BI250" s="204">
        <f>IF(N250="nulová",J250,0)</f>
        <v>0</v>
      </c>
      <c r="BJ250" s="23" t="s">
        <v>74</v>
      </c>
      <c r="BK250" s="204">
        <f>ROUND(I250*H250,2)</f>
        <v>0</v>
      </c>
      <c r="BL250" s="23" t="s">
        <v>171</v>
      </c>
      <c r="BM250" s="23" t="s">
        <v>487</v>
      </c>
    </row>
    <row r="251" spans="2:65" s="11" customFormat="1" ht="40.5">
      <c r="B251" s="205"/>
      <c r="C251" s="206"/>
      <c r="D251" s="217" t="s">
        <v>173</v>
      </c>
      <c r="E251" s="218" t="s">
        <v>21</v>
      </c>
      <c r="F251" s="219" t="s">
        <v>488</v>
      </c>
      <c r="G251" s="206"/>
      <c r="H251" s="220">
        <v>375.7</v>
      </c>
      <c r="I251" s="211"/>
      <c r="J251" s="206"/>
      <c r="K251" s="206"/>
      <c r="L251" s="212"/>
      <c r="M251" s="213"/>
      <c r="N251" s="214"/>
      <c r="O251" s="214"/>
      <c r="P251" s="214"/>
      <c r="Q251" s="214"/>
      <c r="R251" s="214"/>
      <c r="S251" s="214"/>
      <c r="T251" s="215"/>
      <c r="AT251" s="216" t="s">
        <v>173</v>
      </c>
      <c r="AU251" s="216" t="s">
        <v>78</v>
      </c>
      <c r="AV251" s="11" t="s">
        <v>78</v>
      </c>
      <c r="AW251" s="11" t="s">
        <v>33</v>
      </c>
      <c r="AX251" s="11" t="s">
        <v>69</v>
      </c>
      <c r="AY251" s="216" t="s">
        <v>165</v>
      </c>
    </row>
    <row r="252" spans="2:65" s="11" customFormat="1" ht="13.5">
      <c r="B252" s="205"/>
      <c r="C252" s="206"/>
      <c r="D252" s="217" t="s">
        <v>173</v>
      </c>
      <c r="E252" s="218" t="s">
        <v>21</v>
      </c>
      <c r="F252" s="219" t="s">
        <v>489</v>
      </c>
      <c r="G252" s="206"/>
      <c r="H252" s="220">
        <v>142.5</v>
      </c>
      <c r="I252" s="211"/>
      <c r="J252" s="206"/>
      <c r="K252" s="206"/>
      <c r="L252" s="212"/>
      <c r="M252" s="213"/>
      <c r="N252" s="214"/>
      <c r="O252" s="214"/>
      <c r="P252" s="214"/>
      <c r="Q252" s="214"/>
      <c r="R252" s="214"/>
      <c r="S252" s="214"/>
      <c r="T252" s="215"/>
      <c r="AT252" s="216" t="s">
        <v>173</v>
      </c>
      <c r="AU252" s="216" t="s">
        <v>78</v>
      </c>
      <c r="AV252" s="11" t="s">
        <v>78</v>
      </c>
      <c r="AW252" s="11" t="s">
        <v>33</v>
      </c>
      <c r="AX252" s="11" t="s">
        <v>69</v>
      </c>
      <c r="AY252" s="216" t="s">
        <v>165</v>
      </c>
    </row>
    <row r="253" spans="2:65" s="11" customFormat="1" ht="13.5">
      <c r="B253" s="205"/>
      <c r="C253" s="206"/>
      <c r="D253" s="217" t="s">
        <v>173</v>
      </c>
      <c r="E253" s="218" t="s">
        <v>21</v>
      </c>
      <c r="F253" s="219" t="s">
        <v>490</v>
      </c>
      <c r="G253" s="206"/>
      <c r="H253" s="220">
        <v>119.8</v>
      </c>
      <c r="I253" s="211"/>
      <c r="J253" s="206"/>
      <c r="K253" s="206"/>
      <c r="L253" s="212"/>
      <c r="M253" s="213"/>
      <c r="N253" s="214"/>
      <c r="O253" s="214"/>
      <c r="P253" s="214"/>
      <c r="Q253" s="214"/>
      <c r="R253" s="214"/>
      <c r="S253" s="214"/>
      <c r="T253" s="215"/>
      <c r="AT253" s="216" t="s">
        <v>173</v>
      </c>
      <c r="AU253" s="216" t="s">
        <v>78</v>
      </c>
      <c r="AV253" s="11" t="s">
        <v>78</v>
      </c>
      <c r="AW253" s="11" t="s">
        <v>33</v>
      </c>
      <c r="AX253" s="11" t="s">
        <v>69</v>
      </c>
      <c r="AY253" s="216" t="s">
        <v>165</v>
      </c>
    </row>
    <row r="254" spans="2:65" s="11" customFormat="1" ht="13.5">
      <c r="B254" s="205"/>
      <c r="C254" s="206"/>
      <c r="D254" s="217" t="s">
        <v>173</v>
      </c>
      <c r="E254" s="218" t="s">
        <v>21</v>
      </c>
      <c r="F254" s="219" t="s">
        <v>491</v>
      </c>
      <c r="G254" s="206"/>
      <c r="H254" s="220">
        <v>103.2</v>
      </c>
      <c r="I254" s="211"/>
      <c r="J254" s="206"/>
      <c r="K254" s="206"/>
      <c r="L254" s="212"/>
      <c r="M254" s="213"/>
      <c r="N254" s="214"/>
      <c r="O254" s="214"/>
      <c r="P254" s="214"/>
      <c r="Q254" s="214"/>
      <c r="R254" s="214"/>
      <c r="S254" s="214"/>
      <c r="T254" s="215"/>
      <c r="AT254" s="216" t="s">
        <v>173</v>
      </c>
      <c r="AU254" s="216" t="s">
        <v>78</v>
      </c>
      <c r="AV254" s="11" t="s">
        <v>78</v>
      </c>
      <c r="AW254" s="11" t="s">
        <v>33</v>
      </c>
      <c r="AX254" s="11" t="s">
        <v>69</v>
      </c>
      <c r="AY254" s="216" t="s">
        <v>165</v>
      </c>
    </row>
    <row r="255" spans="2:65" s="11" customFormat="1" ht="27">
      <c r="B255" s="205"/>
      <c r="C255" s="206"/>
      <c r="D255" s="217" t="s">
        <v>173</v>
      </c>
      <c r="E255" s="218" t="s">
        <v>21</v>
      </c>
      <c r="F255" s="219" t="s">
        <v>492</v>
      </c>
      <c r="G255" s="206"/>
      <c r="H255" s="220">
        <v>182</v>
      </c>
      <c r="I255" s="211"/>
      <c r="J255" s="206"/>
      <c r="K255" s="206"/>
      <c r="L255" s="212"/>
      <c r="M255" s="213"/>
      <c r="N255" s="214"/>
      <c r="O255" s="214"/>
      <c r="P255" s="214"/>
      <c r="Q255" s="214"/>
      <c r="R255" s="214"/>
      <c r="S255" s="214"/>
      <c r="T255" s="215"/>
      <c r="AT255" s="216" t="s">
        <v>173</v>
      </c>
      <c r="AU255" s="216" t="s">
        <v>78</v>
      </c>
      <c r="AV255" s="11" t="s">
        <v>78</v>
      </c>
      <c r="AW255" s="11" t="s">
        <v>33</v>
      </c>
      <c r="AX255" s="11" t="s">
        <v>69</v>
      </c>
      <c r="AY255" s="216" t="s">
        <v>165</v>
      </c>
    </row>
    <row r="256" spans="2:65" s="11" customFormat="1" ht="13.5">
      <c r="B256" s="205"/>
      <c r="C256" s="206"/>
      <c r="D256" s="207" t="s">
        <v>173</v>
      </c>
      <c r="E256" s="208" t="s">
        <v>21</v>
      </c>
      <c r="F256" s="209" t="s">
        <v>493</v>
      </c>
      <c r="G256" s="206"/>
      <c r="H256" s="210">
        <v>331.8</v>
      </c>
      <c r="I256" s="211"/>
      <c r="J256" s="206"/>
      <c r="K256" s="206"/>
      <c r="L256" s="212"/>
      <c r="M256" s="213"/>
      <c r="N256" s="214"/>
      <c r="O256" s="214"/>
      <c r="P256" s="214"/>
      <c r="Q256" s="214"/>
      <c r="R256" s="214"/>
      <c r="S256" s="214"/>
      <c r="T256" s="215"/>
      <c r="AT256" s="216" t="s">
        <v>173</v>
      </c>
      <c r="AU256" s="216" t="s">
        <v>78</v>
      </c>
      <c r="AV256" s="11" t="s">
        <v>78</v>
      </c>
      <c r="AW256" s="11" t="s">
        <v>33</v>
      </c>
      <c r="AX256" s="11" t="s">
        <v>69</v>
      </c>
      <c r="AY256" s="216" t="s">
        <v>165</v>
      </c>
    </row>
    <row r="257" spans="2:65" s="1" customFormat="1" ht="31.5" customHeight="1">
      <c r="B257" s="40"/>
      <c r="C257" s="235" t="s">
        <v>494</v>
      </c>
      <c r="D257" s="235" t="s">
        <v>257</v>
      </c>
      <c r="E257" s="236" t="s">
        <v>495</v>
      </c>
      <c r="F257" s="237" t="s">
        <v>496</v>
      </c>
      <c r="G257" s="238" t="s">
        <v>117</v>
      </c>
      <c r="H257" s="239">
        <v>1267.55</v>
      </c>
      <c r="I257" s="240"/>
      <c r="J257" s="241">
        <f>ROUND(I257*H257,2)</f>
        <v>0</v>
      </c>
      <c r="K257" s="237" t="s">
        <v>497</v>
      </c>
      <c r="L257" s="242"/>
      <c r="M257" s="243" t="s">
        <v>21</v>
      </c>
      <c r="N257" s="244" t="s">
        <v>40</v>
      </c>
      <c r="O257" s="41"/>
      <c r="P257" s="202">
        <f>O257*H257</f>
        <v>0</v>
      </c>
      <c r="Q257" s="202">
        <v>2.4E-2</v>
      </c>
      <c r="R257" s="202">
        <f>Q257*H257</f>
        <v>30.421199999999999</v>
      </c>
      <c r="S257" s="202">
        <v>0</v>
      </c>
      <c r="T257" s="203">
        <f>S257*H257</f>
        <v>0</v>
      </c>
      <c r="AR257" s="23" t="s">
        <v>206</v>
      </c>
      <c r="AT257" s="23" t="s">
        <v>257</v>
      </c>
      <c r="AU257" s="23" t="s">
        <v>78</v>
      </c>
      <c r="AY257" s="23" t="s">
        <v>165</v>
      </c>
      <c r="BE257" s="204">
        <f>IF(N257="základní",J257,0)</f>
        <v>0</v>
      </c>
      <c r="BF257" s="204">
        <f>IF(N257="snížená",J257,0)</f>
        <v>0</v>
      </c>
      <c r="BG257" s="204">
        <f>IF(N257="zákl. přenesená",J257,0)</f>
        <v>0</v>
      </c>
      <c r="BH257" s="204">
        <f>IF(N257="sníž. přenesená",J257,0)</f>
        <v>0</v>
      </c>
      <c r="BI257" s="204">
        <f>IF(N257="nulová",J257,0)</f>
        <v>0</v>
      </c>
      <c r="BJ257" s="23" t="s">
        <v>74</v>
      </c>
      <c r="BK257" s="204">
        <f>ROUND(I257*H257,2)</f>
        <v>0</v>
      </c>
      <c r="BL257" s="23" t="s">
        <v>171</v>
      </c>
      <c r="BM257" s="23" t="s">
        <v>498</v>
      </c>
    </row>
    <row r="258" spans="2:65" s="11" customFormat="1" ht="13.5">
      <c r="B258" s="205"/>
      <c r="C258" s="206"/>
      <c r="D258" s="207" t="s">
        <v>173</v>
      </c>
      <c r="E258" s="208" t="s">
        <v>21</v>
      </c>
      <c r="F258" s="209" t="s">
        <v>499</v>
      </c>
      <c r="G258" s="206"/>
      <c r="H258" s="210">
        <v>1267.55</v>
      </c>
      <c r="I258" s="211"/>
      <c r="J258" s="206"/>
      <c r="K258" s="206"/>
      <c r="L258" s="212"/>
      <c r="M258" s="213"/>
      <c r="N258" s="214"/>
      <c r="O258" s="214"/>
      <c r="P258" s="214"/>
      <c r="Q258" s="214"/>
      <c r="R258" s="214"/>
      <c r="S258" s="214"/>
      <c r="T258" s="215"/>
      <c r="AT258" s="216" t="s">
        <v>173</v>
      </c>
      <c r="AU258" s="216" t="s">
        <v>78</v>
      </c>
      <c r="AV258" s="11" t="s">
        <v>78</v>
      </c>
      <c r="AW258" s="11" t="s">
        <v>33</v>
      </c>
      <c r="AX258" s="11" t="s">
        <v>69</v>
      </c>
      <c r="AY258" s="216" t="s">
        <v>165</v>
      </c>
    </row>
    <row r="259" spans="2:65" s="1" customFormat="1" ht="22.5" customHeight="1">
      <c r="B259" s="40"/>
      <c r="C259" s="193" t="s">
        <v>500</v>
      </c>
      <c r="D259" s="193" t="s">
        <v>167</v>
      </c>
      <c r="E259" s="194" t="s">
        <v>501</v>
      </c>
      <c r="F259" s="195" t="s">
        <v>502</v>
      </c>
      <c r="G259" s="196" t="s">
        <v>130</v>
      </c>
      <c r="H259" s="197">
        <v>1098</v>
      </c>
      <c r="I259" s="198"/>
      <c r="J259" s="199">
        <f>ROUND(I259*H259,2)</f>
        <v>0</v>
      </c>
      <c r="K259" s="195" t="s">
        <v>21</v>
      </c>
      <c r="L259" s="60"/>
      <c r="M259" s="200" t="s">
        <v>21</v>
      </c>
      <c r="N259" s="201" t="s">
        <v>40</v>
      </c>
      <c r="O259" s="41"/>
      <c r="P259" s="202">
        <f>O259*H259</f>
        <v>0</v>
      </c>
      <c r="Q259" s="202">
        <v>0</v>
      </c>
      <c r="R259" s="202">
        <f>Q259*H259</f>
        <v>0</v>
      </c>
      <c r="S259" s="202">
        <v>0</v>
      </c>
      <c r="T259" s="203">
        <f>S259*H259</f>
        <v>0</v>
      </c>
      <c r="AR259" s="23" t="s">
        <v>171</v>
      </c>
      <c r="AT259" s="23" t="s">
        <v>167</v>
      </c>
      <c r="AU259" s="23" t="s">
        <v>78</v>
      </c>
      <c r="AY259" s="23" t="s">
        <v>165</v>
      </c>
      <c r="BE259" s="204">
        <f>IF(N259="základní",J259,0)</f>
        <v>0</v>
      </c>
      <c r="BF259" s="204">
        <f>IF(N259="snížená",J259,0)</f>
        <v>0</v>
      </c>
      <c r="BG259" s="204">
        <f>IF(N259="zákl. přenesená",J259,0)</f>
        <v>0</v>
      </c>
      <c r="BH259" s="204">
        <f>IF(N259="sníž. přenesená",J259,0)</f>
        <v>0</v>
      </c>
      <c r="BI259" s="204">
        <f>IF(N259="nulová",J259,0)</f>
        <v>0</v>
      </c>
      <c r="BJ259" s="23" t="s">
        <v>74</v>
      </c>
      <c r="BK259" s="204">
        <f>ROUND(I259*H259,2)</f>
        <v>0</v>
      </c>
      <c r="BL259" s="23" t="s">
        <v>171</v>
      </c>
      <c r="BM259" s="23" t="s">
        <v>503</v>
      </c>
    </row>
    <row r="260" spans="2:65" s="11" customFormat="1" ht="13.5">
      <c r="B260" s="205"/>
      <c r="C260" s="206"/>
      <c r="D260" s="217" t="s">
        <v>173</v>
      </c>
      <c r="E260" s="218" t="s">
        <v>21</v>
      </c>
      <c r="F260" s="219" t="s">
        <v>504</v>
      </c>
      <c r="G260" s="206"/>
      <c r="H260" s="220">
        <v>1495</v>
      </c>
      <c r="I260" s="211"/>
      <c r="J260" s="206"/>
      <c r="K260" s="206"/>
      <c r="L260" s="212"/>
      <c r="M260" s="213"/>
      <c r="N260" s="214"/>
      <c r="O260" s="214"/>
      <c r="P260" s="214"/>
      <c r="Q260" s="214"/>
      <c r="R260" s="214"/>
      <c r="S260" s="214"/>
      <c r="T260" s="215"/>
      <c r="AT260" s="216" t="s">
        <v>173</v>
      </c>
      <c r="AU260" s="216" t="s">
        <v>78</v>
      </c>
      <c r="AV260" s="11" t="s">
        <v>78</v>
      </c>
      <c r="AW260" s="11" t="s">
        <v>33</v>
      </c>
      <c r="AX260" s="11" t="s">
        <v>69</v>
      </c>
      <c r="AY260" s="216" t="s">
        <v>165</v>
      </c>
    </row>
    <row r="261" spans="2:65" s="11" customFormat="1" ht="13.5">
      <c r="B261" s="205"/>
      <c r="C261" s="206"/>
      <c r="D261" s="217" t="s">
        <v>173</v>
      </c>
      <c r="E261" s="218" t="s">
        <v>21</v>
      </c>
      <c r="F261" s="219" t="s">
        <v>505</v>
      </c>
      <c r="G261" s="206"/>
      <c r="H261" s="220">
        <v>63</v>
      </c>
      <c r="I261" s="211"/>
      <c r="J261" s="206"/>
      <c r="K261" s="206"/>
      <c r="L261" s="212"/>
      <c r="M261" s="213"/>
      <c r="N261" s="214"/>
      <c r="O261" s="214"/>
      <c r="P261" s="214"/>
      <c r="Q261" s="214"/>
      <c r="R261" s="214"/>
      <c r="S261" s="214"/>
      <c r="T261" s="215"/>
      <c r="AT261" s="216" t="s">
        <v>173</v>
      </c>
      <c r="AU261" s="216" t="s">
        <v>78</v>
      </c>
      <c r="AV261" s="11" t="s">
        <v>78</v>
      </c>
      <c r="AW261" s="11" t="s">
        <v>33</v>
      </c>
      <c r="AX261" s="11" t="s">
        <v>69</v>
      </c>
      <c r="AY261" s="216" t="s">
        <v>165</v>
      </c>
    </row>
    <row r="262" spans="2:65" s="11" customFormat="1" ht="13.5">
      <c r="B262" s="205"/>
      <c r="C262" s="206"/>
      <c r="D262" s="217" t="s">
        <v>173</v>
      </c>
      <c r="E262" s="218" t="s">
        <v>21</v>
      </c>
      <c r="F262" s="219" t="s">
        <v>205</v>
      </c>
      <c r="G262" s="206"/>
      <c r="H262" s="220">
        <v>-460</v>
      </c>
      <c r="I262" s="211"/>
      <c r="J262" s="206"/>
      <c r="K262" s="206"/>
      <c r="L262" s="212"/>
      <c r="M262" s="213"/>
      <c r="N262" s="214"/>
      <c r="O262" s="214"/>
      <c r="P262" s="214"/>
      <c r="Q262" s="214"/>
      <c r="R262" s="214"/>
      <c r="S262" s="214"/>
      <c r="T262" s="215"/>
      <c r="AT262" s="216" t="s">
        <v>173</v>
      </c>
      <c r="AU262" s="216" t="s">
        <v>78</v>
      </c>
      <c r="AV262" s="11" t="s">
        <v>78</v>
      </c>
      <c r="AW262" s="11" t="s">
        <v>33</v>
      </c>
      <c r="AX262" s="11" t="s">
        <v>69</v>
      </c>
      <c r="AY262" s="216" t="s">
        <v>165</v>
      </c>
    </row>
    <row r="263" spans="2:65" s="12" customFormat="1" ht="13.5">
      <c r="B263" s="221"/>
      <c r="C263" s="222"/>
      <c r="D263" s="207" t="s">
        <v>173</v>
      </c>
      <c r="E263" s="223" t="s">
        <v>21</v>
      </c>
      <c r="F263" s="224" t="s">
        <v>211</v>
      </c>
      <c r="G263" s="222"/>
      <c r="H263" s="225">
        <v>1098</v>
      </c>
      <c r="I263" s="226"/>
      <c r="J263" s="222"/>
      <c r="K263" s="222"/>
      <c r="L263" s="227"/>
      <c r="M263" s="228"/>
      <c r="N263" s="229"/>
      <c r="O263" s="229"/>
      <c r="P263" s="229"/>
      <c r="Q263" s="229"/>
      <c r="R263" s="229"/>
      <c r="S263" s="229"/>
      <c r="T263" s="230"/>
      <c r="AT263" s="231" t="s">
        <v>173</v>
      </c>
      <c r="AU263" s="231" t="s">
        <v>78</v>
      </c>
      <c r="AV263" s="12" t="s">
        <v>171</v>
      </c>
      <c r="AW263" s="12" t="s">
        <v>33</v>
      </c>
      <c r="AX263" s="12" t="s">
        <v>74</v>
      </c>
      <c r="AY263" s="231" t="s">
        <v>165</v>
      </c>
    </row>
    <row r="264" spans="2:65" s="1" customFormat="1" ht="31.5" customHeight="1">
      <c r="B264" s="40"/>
      <c r="C264" s="193" t="s">
        <v>506</v>
      </c>
      <c r="D264" s="193" t="s">
        <v>167</v>
      </c>
      <c r="E264" s="194" t="s">
        <v>507</v>
      </c>
      <c r="F264" s="195" t="s">
        <v>508</v>
      </c>
      <c r="G264" s="196" t="s">
        <v>130</v>
      </c>
      <c r="H264" s="197">
        <v>1098</v>
      </c>
      <c r="I264" s="198"/>
      <c r="J264" s="199">
        <f>ROUND(I264*H264,2)</f>
        <v>0</v>
      </c>
      <c r="K264" s="195" t="s">
        <v>21</v>
      </c>
      <c r="L264" s="60"/>
      <c r="M264" s="200" t="s">
        <v>21</v>
      </c>
      <c r="N264" s="201" t="s">
        <v>40</v>
      </c>
      <c r="O264" s="41"/>
      <c r="P264" s="202">
        <f>O264*H264</f>
        <v>0</v>
      </c>
      <c r="Q264" s="202">
        <v>0</v>
      </c>
      <c r="R264" s="202">
        <f>Q264*H264</f>
        <v>0</v>
      </c>
      <c r="S264" s="202">
        <v>0</v>
      </c>
      <c r="T264" s="203">
        <f>S264*H264</f>
        <v>0</v>
      </c>
      <c r="AR264" s="23" t="s">
        <v>171</v>
      </c>
      <c r="AT264" s="23" t="s">
        <v>167</v>
      </c>
      <c r="AU264" s="23" t="s">
        <v>78</v>
      </c>
      <c r="AY264" s="23" t="s">
        <v>165</v>
      </c>
      <c r="BE264" s="204">
        <f>IF(N264="základní",J264,0)</f>
        <v>0</v>
      </c>
      <c r="BF264" s="204">
        <f>IF(N264="snížená",J264,0)</f>
        <v>0</v>
      </c>
      <c r="BG264" s="204">
        <f>IF(N264="zákl. přenesená",J264,0)</f>
        <v>0</v>
      </c>
      <c r="BH264" s="204">
        <f>IF(N264="sníž. přenesená",J264,0)</f>
        <v>0</v>
      </c>
      <c r="BI264" s="204">
        <f>IF(N264="nulová",J264,0)</f>
        <v>0</v>
      </c>
      <c r="BJ264" s="23" t="s">
        <v>74</v>
      </c>
      <c r="BK264" s="204">
        <f>ROUND(I264*H264,2)</f>
        <v>0</v>
      </c>
      <c r="BL264" s="23" t="s">
        <v>171</v>
      </c>
      <c r="BM264" s="23" t="s">
        <v>509</v>
      </c>
    </row>
    <row r="265" spans="2:65" s="11" customFormat="1" ht="13.5">
      <c r="B265" s="205"/>
      <c r="C265" s="206"/>
      <c r="D265" s="217" t="s">
        <v>173</v>
      </c>
      <c r="E265" s="218" t="s">
        <v>21</v>
      </c>
      <c r="F265" s="219" t="s">
        <v>505</v>
      </c>
      <c r="G265" s="206"/>
      <c r="H265" s="220">
        <v>63</v>
      </c>
      <c r="I265" s="211"/>
      <c r="J265" s="206"/>
      <c r="K265" s="206"/>
      <c r="L265" s="212"/>
      <c r="M265" s="213"/>
      <c r="N265" s="214"/>
      <c r="O265" s="214"/>
      <c r="P265" s="214"/>
      <c r="Q265" s="214"/>
      <c r="R265" s="214"/>
      <c r="S265" s="214"/>
      <c r="T265" s="215"/>
      <c r="AT265" s="216" t="s">
        <v>173</v>
      </c>
      <c r="AU265" s="216" t="s">
        <v>78</v>
      </c>
      <c r="AV265" s="11" t="s">
        <v>78</v>
      </c>
      <c r="AW265" s="11" t="s">
        <v>33</v>
      </c>
      <c r="AX265" s="11" t="s">
        <v>69</v>
      </c>
      <c r="AY265" s="216" t="s">
        <v>165</v>
      </c>
    </row>
    <row r="266" spans="2:65" s="11" customFormat="1" ht="13.5">
      <c r="B266" s="205"/>
      <c r="C266" s="206"/>
      <c r="D266" s="217" t="s">
        <v>173</v>
      </c>
      <c r="E266" s="218" t="s">
        <v>21</v>
      </c>
      <c r="F266" s="219" t="s">
        <v>504</v>
      </c>
      <c r="G266" s="206"/>
      <c r="H266" s="220">
        <v>1495</v>
      </c>
      <c r="I266" s="211"/>
      <c r="J266" s="206"/>
      <c r="K266" s="206"/>
      <c r="L266" s="212"/>
      <c r="M266" s="213"/>
      <c r="N266" s="214"/>
      <c r="O266" s="214"/>
      <c r="P266" s="214"/>
      <c r="Q266" s="214"/>
      <c r="R266" s="214"/>
      <c r="S266" s="214"/>
      <c r="T266" s="215"/>
      <c r="AT266" s="216" t="s">
        <v>173</v>
      </c>
      <c r="AU266" s="216" t="s">
        <v>78</v>
      </c>
      <c r="AV266" s="11" t="s">
        <v>78</v>
      </c>
      <c r="AW266" s="11" t="s">
        <v>33</v>
      </c>
      <c r="AX266" s="11" t="s">
        <v>69</v>
      </c>
      <c r="AY266" s="216" t="s">
        <v>165</v>
      </c>
    </row>
    <row r="267" spans="2:65" s="11" customFormat="1" ht="13.5">
      <c r="B267" s="205"/>
      <c r="C267" s="206"/>
      <c r="D267" s="217" t="s">
        <v>173</v>
      </c>
      <c r="E267" s="218" t="s">
        <v>21</v>
      </c>
      <c r="F267" s="219" t="s">
        <v>205</v>
      </c>
      <c r="G267" s="206"/>
      <c r="H267" s="220">
        <v>-460</v>
      </c>
      <c r="I267" s="211"/>
      <c r="J267" s="206"/>
      <c r="K267" s="206"/>
      <c r="L267" s="212"/>
      <c r="M267" s="213"/>
      <c r="N267" s="214"/>
      <c r="O267" s="214"/>
      <c r="P267" s="214"/>
      <c r="Q267" s="214"/>
      <c r="R267" s="214"/>
      <c r="S267" s="214"/>
      <c r="T267" s="215"/>
      <c r="AT267" s="216" t="s">
        <v>173</v>
      </c>
      <c r="AU267" s="216" t="s">
        <v>78</v>
      </c>
      <c r="AV267" s="11" t="s">
        <v>78</v>
      </c>
      <c r="AW267" s="11" t="s">
        <v>33</v>
      </c>
      <c r="AX267" s="11" t="s">
        <v>69</v>
      </c>
      <c r="AY267" s="216" t="s">
        <v>165</v>
      </c>
    </row>
    <row r="268" spans="2:65" s="12" customFormat="1" ht="13.5">
      <c r="B268" s="221"/>
      <c r="C268" s="222"/>
      <c r="D268" s="207" t="s">
        <v>173</v>
      </c>
      <c r="E268" s="223" t="s">
        <v>21</v>
      </c>
      <c r="F268" s="224" t="s">
        <v>211</v>
      </c>
      <c r="G268" s="222"/>
      <c r="H268" s="225">
        <v>1098</v>
      </c>
      <c r="I268" s="226"/>
      <c r="J268" s="222"/>
      <c r="K268" s="222"/>
      <c r="L268" s="227"/>
      <c r="M268" s="228"/>
      <c r="N268" s="229"/>
      <c r="O268" s="229"/>
      <c r="P268" s="229"/>
      <c r="Q268" s="229"/>
      <c r="R268" s="229"/>
      <c r="S268" s="229"/>
      <c r="T268" s="230"/>
      <c r="AT268" s="231" t="s">
        <v>173</v>
      </c>
      <c r="AU268" s="231" t="s">
        <v>78</v>
      </c>
      <c r="AV268" s="12" t="s">
        <v>171</v>
      </c>
      <c r="AW268" s="12" t="s">
        <v>33</v>
      </c>
      <c r="AX268" s="12" t="s">
        <v>74</v>
      </c>
      <c r="AY268" s="231" t="s">
        <v>165</v>
      </c>
    </row>
    <row r="269" spans="2:65" s="1" customFormat="1" ht="31.5" customHeight="1">
      <c r="B269" s="40"/>
      <c r="C269" s="193" t="s">
        <v>510</v>
      </c>
      <c r="D269" s="193" t="s">
        <v>167</v>
      </c>
      <c r="E269" s="194" t="s">
        <v>511</v>
      </c>
      <c r="F269" s="195" t="s">
        <v>512</v>
      </c>
      <c r="G269" s="196" t="s">
        <v>130</v>
      </c>
      <c r="H269" s="197">
        <v>1098</v>
      </c>
      <c r="I269" s="198"/>
      <c r="J269" s="199">
        <f>ROUND(I269*H269,2)</f>
        <v>0</v>
      </c>
      <c r="K269" s="195" t="s">
        <v>21</v>
      </c>
      <c r="L269" s="60"/>
      <c r="M269" s="200" t="s">
        <v>21</v>
      </c>
      <c r="N269" s="201" t="s">
        <v>40</v>
      </c>
      <c r="O269" s="41"/>
      <c r="P269" s="202">
        <f>O269*H269</f>
        <v>0</v>
      </c>
      <c r="Q269" s="202">
        <v>2.2399999999999998E-3</v>
      </c>
      <c r="R269" s="202">
        <f>Q269*H269</f>
        <v>2.4595199999999999</v>
      </c>
      <c r="S269" s="202">
        <v>0</v>
      </c>
      <c r="T269" s="203">
        <f>S269*H269</f>
        <v>0</v>
      </c>
      <c r="AR269" s="23" t="s">
        <v>171</v>
      </c>
      <c r="AT269" s="23" t="s">
        <v>167</v>
      </c>
      <c r="AU269" s="23" t="s">
        <v>78</v>
      </c>
      <c r="AY269" s="23" t="s">
        <v>165</v>
      </c>
      <c r="BE269" s="204">
        <f>IF(N269="základní",J269,0)</f>
        <v>0</v>
      </c>
      <c r="BF269" s="204">
        <f>IF(N269="snížená",J269,0)</f>
        <v>0</v>
      </c>
      <c r="BG269" s="204">
        <f>IF(N269="zákl. přenesená",J269,0)</f>
        <v>0</v>
      </c>
      <c r="BH269" s="204">
        <f>IF(N269="sníž. přenesená",J269,0)</f>
        <v>0</v>
      </c>
      <c r="BI269" s="204">
        <f>IF(N269="nulová",J269,0)</f>
        <v>0</v>
      </c>
      <c r="BJ269" s="23" t="s">
        <v>74</v>
      </c>
      <c r="BK269" s="204">
        <f>ROUND(I269*H269,2)</f>
        <v>0</v>
      </c>
      <c r="BL269" s="23" t="s">
        <v>171</v>
      </c>
      <c r="BM269" s="23" t="s">
        <v>513</v>
      </c>
    </row>
    <row r="270" spans="2:65" s="1" customFormat="1" ht="22.5" customHeight="1">
      <c r="B270" s="40"/>
      <c r="C270" s="193" t="s">
        <v>514</v>
      </c>
      <c r="D270" s="193" t="s">
        <v>167</v>
      </c>
      <c r="E270" s="194" t="s">
        <v>515</v>
      </c>
      <c r="F270" s="195" t="s">
        <v>516</v>
      </c>
      <c r="G270" s="196" t="s">
        <v>130</v>
      </c>
      <c r="H270" s="197">
        <v>43.7</v>
      </c>
      <c r="I270" s="198"/>
      <c r="J270" s="199">
        <f>ROUND(I270*H270,2)</f>
        <v>0</v>
      </c>
      <c r="K270" s="195" t="s">
        <v>170</v>
      </c>
      <c r="L270" s="60"/>
      <c r="M270" s="200" t="s">
        <v>21</v>
      </c>
      <c r="N270" s="201" t="s">
        <v>40</v>
      </c>
      <c r="O270" s="41"/>
      <c r="P270" s="202">
        <f>O270*H270</f>
        <v>0</v>
      </c>
      <c r="Q270" s="202">
        <v>0.29221000000000003</v>
      </c>
      <c r="R270" s="202">
        <f>Q270*H270</f>
        <v>12.769577000000002</v>
      </c>
      <c r="S270" s="202">
        <v>0</v>
      </c>
      <c r="T270" s="203">
        <f>S270*H270</f>
        <v>0</v>
      </c>
      <c r="AR270" s="23" t="s">
        <v>171</v>
      </c>
      <c r="AT270" s="23" t="s">
        <v>167</v>
      </c>
      <c r="AU270" s="23" t="s">
        <v>78</v>
      </c>
      <c r="AY270" s="23" t="s">
        <v>165</v>
      </c>
      <c r="BE270" s="204">
        <f>IF(N270="základní",J270,0)</f>
        <v>0</v>
      </c>
      <c r="BF270" s="204">
        <f>IF(N270="snížená",J270,0)</f>
        <v>0</v>
      </c>
      <c r="BG270" s="204">
        <f>IF(N270="zákl. přenesená",J270,0)</f>
        <v>0</v>
      </c>
      <c r="BH270" s="204">
        <f>IF(N270="sníž. přenesená",J270,0)</f>
        <v>0</v>
      </c>
      <c r="BI270" s="204">
        <f>IF(N270="nulová",J270,0)</f>
        <v>0</v>
      </c>
      <c r="BJ270" s="23" t="s">
        <v>74</v>
      </c>
      <c r="BK270" s="204">
        <f>ROUND(I270*H270,2)</f>
        <v>0</v>
      </c>
      <c r="BL270" s="23" t="s">
        <v>171</v>
      </c>
      <c r="BM270" s="23" t="s">
        <v>517</v>
      </c>
    </row>
    <row r="271" spans="2:65" s="11" customFormat="1" ht="13.5">
      <c r="B271" s="205"/>
      <c r="C271" s="206"/>
      <c r="D271" s="207" t="s">
        <v>173</v>
      </c>
      <c r="E271" s="208" t="s">
        <v>21</v>
      </c>
      <c r="F271" s="209" t="s">
        <v>518</v>
      </c>
      <c r="G271" s="206"/>
      <c r="H271" s="210">
        <v>43.7</v>
      </c>
      <c r="I271" s="211"/>
      <c r="J271" s="206"/>
      <c r="K271" s="206"/>
      <c r="L271" s="212"/>
      <c r="M271" s="213"/>
      <c r="N271" s="214"/>
      <c r="O271" s="214"/>
      <c r="P271" s="214"/>
      <c r="Q271" s="214"/>
      <c r="R271" s="214"/>
      <c r="S271" s="214"/>
      <c r="T271" s="215"/>
      <c r="AT271" s="216" t="s">
        <v>173</v>
      </c>
      <c r="AU271" s="216" t="s">
        <v>78</v>
      </c>
      <c r="AV271" s="11" t="s">
        <v>78</v>
      </c>
      <c r="AW271" s="11" t="s">
        <v>33</v>
      </c>
      <c r="AX271" s="11" t="s">
        <v>69</v>
      </c>
      <c r="AY271" s="216" t="s">
        <v>165</v>
      </c>
    </row>
    <row r="272" spans="2:65" s="1" customFormat="1" ht="22.5" customHeight="1">
      <c r="B272" s="40"/>
      <c r="C272" s="235" t="s">
        <v>519</v>
      </c>
      <c r="D272" s="235" t="s">
        <v>257</v>
      </c>
      <c r="E272" s="236" t="s">
        <v>520</v>
      </c>
      <c r="F272" s="237" t="s">
        <v>521</v>
      </c>
      <c r="G272" s="238" t="s">
        <v>117</v>
      </c>
      <c r="H272" s="239">
        <v>43.7</v>
      </c>
      <c r="I272" s="240"/>
      <c r="J272" s="241">
        <f>ROUND(I272*H272,2)</f>
        <v>0</v>
      </c>
      <c r="K272" s="237" t="s">
        <v>170</v>
      </c>
      <c r="L272" s="242"/>
      <c r="M272" s="243" t="s">
        <v>21</v>
      </c>
      <c r="N272" s="244" t="s">
        <v>40</v>
      </c>
      <c r="O272" s="41"/>
      <c r="P272" s="202">
        <f>O272*H272</f>
        <v>0</v>
      </c>
      <c r="Q272" s="202">
        <v>1.6400000000000001E-2</v>
      </c>
      <c r="R272" s="202">
        <f>Q272*H272</f>
        <v>0.71668000000000009</v>
      </c>
      <c r="S272" s="202">
        <v>0</v>
      </c>
      <c r="T272" s="203">
        <f>S272*H272</f>
        <v>0</v>
      </c>
      <c r="AR272" s="23" t="s">
        <v>206</v>
      </c>
      <c r="AT272" s="23" t="s">
        <v>257</v>
      </c>
      <c r="AU272" s="23" t="s">
        <v>78</v>
      </c>
      <c r="AY272" s="23" t="s">
        <v>165</v>
      </c>
      <c r="BE272" s="204">
        <f>IF(N272="základní",J272,0)</f>
        <v>0</v>
      </c>
      <c r="BF272" s="204">
        <f>IF(N272="snížená",J272,0)</f>
        <v>0</v>
      </c>
      <c r="BG272" s="204">
        <f>IF(N272="zákl. přenesená",J272,0)</f>
        <v>0</v>
      </c>
      <c r="BH272" s="204">
        <f>IF(N272="sníž. přenesená",J272,0)</f>
        <v>0</v>
      </c>
      <c r="BI272" s="204">
        <f>IF(N272="nulová",J272,0)</f>
        <v>0</v>
      </c>
      <c r="BJ272" s="23" t="s">
        <v>74</v>
      </c>
      <c r="BK272" s="204">
        <f>ROUND(I272*H272,2)</f>
        <v>0</v>
      </c>
      <c r="BL272" s="23" t="s">
        <v>171</v>
      </c>
      <c r="BM272" s="23" t="s">
        <v>522</v>
      </c>
    </row>
    <row r="273" spans="2:65" s="1" customFormat="1" ht="22.5" customHeight="1">
      <c r="B273" s="40"/>
      <c r="C273" s="235" t="s">
        <v>523</v>
      </c>
      <c r="D273" s="235" t="s">
        <v>257</v>
      </c>
      <c r="E273" s="236" t="s">
        <v>524</v>
      </c>
      <c r="F273" s="237" t="s">
        <v>525</v>
      </c>
      <c r="G273" s="238" t="s">
        <v>117</v>
      </c>
      <c r="H273" s="239">
        <v>87.4</v>
      </c>
      <c r="I273" s="240"/>
      <c r="J273" s="241">
        <f>ROUND(I273*H273,2)</f>
        <v>0</v>
      </c>
      <c r="K273" s="237" t="s">
        <v>170</v>
      </c>
      <c r="L273" s="242"/>
      <c r="M273" s="243" t="s">
        <v>21</v>
      </c>
      <c r="N273" s="244" t="s">
        <v>40</v>
      </c>
      <c r="O273" s="41"/>
      <c r="P273" s="202">
        <f>O273*H273</f>
        <v>0</v>
      </c>
      <c r="Q273" s="202">
        <v>3.2499999999999999E-3</v>
      </c>
      <c r="R273" s="202">
        <f>Q273*H273</f>
        <v>0.28405000000000002</v>
      </c>
      <c r="S273" s="202">
        <v>0</v>
      </c>
      <c r="T273" s="203">
        <f>S273*H273</f>
        <v>0</v>
      </c>
      <c r="AR273" s="23" t="s">
        <v>206</v>
      </c>
      <c r="AT273" s="23" t="s">
        <v>257</v>
      </c>
      <c r="AU273" s="23" t="s">
        <v>78</v>
      </c>
      <c r="AY273" s="23" t="s">
        <v>165</v>
      </c>
      <c r="BE273" s="204">
        <f>IF(N273="základní",J273,0)</f>
        <v>0</v>
      </c>
      <c r="BF273" s="204">
        <f>IF(N273="snížená",J273,0)</f>
        <v>0</v>
      </c>
      <c r="BG273" s="204">
        <f>IF(N273="zákl. přenesená",J273,0)</f>
        <v>0</v>
      </c>
      <c r="BH273" s="204">
        <f>IF(N273="sníž. přenesená",J273,0)</f>
        <v>0</v>
      </c>
      <c r="BI273" s="204">
        <f>IF(N273="nulová",J273,0)</f>
        <v>0</v>
      </c>
      <c r="BJ273" s="23" t="s">
        <v>74</v>
      </c>
      <c r="BK273" s="204">
        <f>ROUND(I273*H273,2)</f>
        <v>0</v>
      </c>
      <c r="BL273" s="23" t="s">
        <v>171</v>
      </c>
      <c r="BM273" s="23" t="s">
        <v>526</v>
      </c>
    </row>
    <row r="274" spans="2:65" s="11" customFormat="1" ht="13.5">
      <c r="B274" s="205"/>
      <c r="C274" s="206"/>
      <c r="D274" s="207" t="s">
        <v>173</v>
      </c>
      <c r="E274" s="208" t="s">
        <v>21</v>
      </c>
      <c r="F274" s="209" t="s">
        <v>527</v>
      </c>
      <c r="G274" s="206"/>
      <c r="H274" s="210">
        <v>87.4</v>
      </c>
      <c r="I274" s="211"/>
      <c r="J274" s="206"/>
      <c r="K274" s="206"/>
      <c r="L274" s="212"/>
      <c r="M274" s="213"/>
      <c r="N274" s="214"/>
      <c r="O274" s="214"/>
      <c r="P274" s="214"/>
      <c r="Q274" s="214"/>
      <c r="R274" s="214"/>
      <c r="S274" s="214"/>
      <c r="T274" s="215"/>
      <c r="AT274" s="216" t="s">
        <v>173</v>
      </c>
      <c r="AU274" s="216" t="s">
        <v>78</v>
      </c>
      <c r="AV274" s="11" t="s">
        <v>78</v>
      </c>
      <c r="AW274" s="11" t="s">
        <v>33</v>
      </c>
      <c r="AX274" s="11" t="s">
        <v>69</v>
      </c>
      <c r="AY274" s="216" t="s">
        <v>165</v>
      </c>
    </row>
    <row r="275" spans="2:65" s="1" customFormat="1" ht="22.5" customHeight="1">
      <c r="B275" s="40"/>
      <c r="C275" s="235" t="s">
        <v>528</v>
      </c>
      <c r="D275" s="235" t="s">
        <v>257</v>
      </c>
      <c r="E275" s="236" t="s">
        <v>529</v>
      </c>
      <c r="F275" s="237" t="s">
        <v>530</v>
      </c>
      <c r="G275" s="238" t="s">
        <v>117</v>
      </c>
      <c r="H275" s="239">
        <v>10</v>
      </c>
      <c r="I275" s="240"/>
      <c r="J275" s="241">
        <f t="shared" ref="J275:J280" si="10">ROUND(I275*H275,2)</f>
        <v>0</v>
      </c>
      <c r="K275" s="237" t="s">
        <v>170</v>
      </c>
      <c r="L275" s="242"/>
      <c r="M275" s="243" t="s">
        <v>21</v>
      </c>
      <c r="N275" s="244" t="s">
        <v>40</v>
      </c>
      <c r="O275" s="41"/>
      <c r="P275" s="202">
        <f t="shared" ref="P275:P280" si="11">O275*H275</f>
        <v>0</v>
      </c>
      <c r="Q275" s="202">
        <v>2.1899999999999999E-2</v>
      </c>
      <c r="R275" s="202">
        <f t="shared" ref="R275:R280" si="12">Q275*H275</f>
        <v>0.219</v>
      </c>
      <c r="S275" s="202">
        <v>0</v>
      </c>
      <c r="T275" s="203">
        <f t="shared" ref="T275:T280" si="13">S275*H275</f>
        <v>0</v>
      </c>
      <c r="AR275" s="23" t="s">
        <v>206</v>
      </c>
      <c r="AT275" s="23" t="s">
        <v>257</v>
      </c>
      <c r="AU275" s="23" t="s">
        <v>78</v>
      </c>
      <c r="AY275" s="23" t="s">
        <v>165</v>
      </c>
      <c r="BE275" s="204">
        <f t="shared" ref="BE275:BE280" si="14">IF(N275="základní",J275,0)</f>
        <v>0</v>
      </c>
      <c r="BF275" s="204">
        <f t="shared" ref="BF275:BF280" si="15">IF(N275="snížená",J275,0)</f>
        <v>0</v>
      </c>
      <c r="BG275" s="204">
        <f t="shared" ref="BG275:BG280" si="16">IF(N275="zákl. přenesená",J275,0)</f>
        <v>0</v>
      </c>
      <c r="BH275" s="204">
        <f t="shared" ref="BH275:BH280" si="17">IF(N275="sníž. přenesená",J275,0)</f>
        <v>0</v>
      </c>
      <c r="BI275" s="204">
        <f t="shared" ref="BI275:BI280" si="18">IF(N275="nulová",J275,0)</f>
        <v>0</v>
      </c>
      <c r="BJ275" s="23" t="s">
        <v>74</v>
      </c>
      <c r="BK275" s="204">
        <f t="shared" ref="BK275:BK280" si="19">ROUND(I275*H275,2)</f>
        <v>0</v>
      </c>
      <c r="BL275" s="23" t="s">
        <v>171</v>
      </c>
      <c r="BM275" s="23" t="s">
        <v>531</v>
      </c>
    </row>
    <row r="276" spans="2:65" s="1" customFormat="1" ht="31.5" customHeight="1">
      <c r="B276" s="40"/>
      <c r="C276" s="235" t="s">
        <v>532</v>
      </c>
      <c r="D276" s="235" t="s">
        <v>257</v>
      </c>
      <c r="E276" s="236" t="s">
        <v>533</v>
      </c>
      <c r="F276" s="237" t="s">
        <v>534</v>
      </c>
      <c r="G276" s="238" t="s">
        <v>117</v>
      </c>
      <c r="H276" s="239">
        <v>20</v>
      </c>
      <c r="I276" s="240"/>
      <c r="J276" s="241">
        <f t="shared" si="10"/>
        <v>0</v>
      </c>
      <c r="K276" s="237" t="s">
        <v>170</v>
      </c>
      <c r="L276" s="242"/>
      <c r="M276" s="243" t="s">
        <v>21</v>
      </c>
      <c r="N276" s="244" t="s">
        <v>40</v>
      </c>
      <c r="O276" s="41"/>
      <c r="P276" s="202">
        <f t="shared" si="11"/>
        <v>0</v>
      </c>
      <c r="Q276" s="202">
        <v>1.3500000000000001E-3</v>
      </c>
      <c r="R276" s="202">
        <f t="shared" si="12"/>
        <v>2.7000000000000003E-2</v>
      </c>
      <c r="S276" s="202">
        <v>0</v>
      </c>
      <c r="T276" s="203">
        <f t="shared" si="13"/>
        <v>0</v>
      </c>
      <c r="AR276" s="23" t="s">
        <v>206</v>
      </c>
      <c r="AT276" s="23" t="s">
        <v>257</v>
      </c>
      <c r="AU276" s="23" t="s">
        <v>78</v>
      </c>
      <c r="AY276" s="23" t="s">
        <v>165</v>
      </c>
      <c r="BE276" s="204">
        <f t="shared" si="14"/>
        <v>0</v>
      </c>
      <c r="BF276" s="204">
        <f t="shared" si="15"/>
        <v>0</v>
      </c>
      <c r="BG276" s="204">
        <f t="shared" si="16"/>
        <v>0</v>
      </c>
      <c r="BH276" s="204">
        <f t="shared" si="17"/>
        <v>0</v>
      </c>
      <c r="BI276" s="204">
        <f t="shared" si="18"/>
        <v>0</v>
      </c>
      <c r="BJ276" s="23" t="s">
        <v>74</v>
      </c>
      <c r="BK276" s="204">
        <f t="shared" si="19"/>
        <v>0</v>
      </c>
      <c r="BL276" s="23" t="s">
        <v>171</v>
      </c>
      <c r="BM276" s="23" t="s">
        <v>535</v>
      </c>
    </row>
    <row r="277" spans="2:65" s="1" customFormat="1" ht="44.25" customHeight="1">
      <c r="B277" s="40"/>
      <c r="C277" s="193" t="s">
        <v>536</v>
      </c>
      <c r="D277" s="193" t="s">
        <v>167</v>
      </c>
      <c r="E277" s="194" t="s">
        <v>537</v>
      </c>
      <c r="F277" s="195" t="s">
        <v>538</v>
      </c>
      <c r="G277" s="196" t="s">
        <v>130</v>
      </c>
      <c r="H277" s="197">
        <v>22</v>
      </c>
      <c r="I277" s="198"/>
      <c r="J277" s="199">
        <f t="shared" si="10"/>
        <v>0</v>
      </c>
      <c r="K277" s="195" t="s">
        <v>170</v>
      </c>
      <c r="L277" s="60"/>
      <c r="M277" s="200" t="s">
        <v>21</v>
      </c>
      <c r="N277" s="201" t="s">
        <v>40</v>
      </c>
      <c r="O277" s="41"/>
      <c r="P277" s="202">
        <f t="shared" si="11"/>
        <v>0</v>
      </c>
      <c r="Q277" s="202">
        <v>0</v>
      </c>
      <c r="R277" s="202">
        <f t="shared" si="12"/>
        <v>0</v>
      </c>
      <c r="S277" s="202">
        <v>0.25</v>
      </c>
      <c r="T277" s="203">
        <f t="shared" si="13"/>
        <v>5.5</v>
      </c>
      <c r="AR277" s="23" t="s">
        <v>171</v>
      </c>
      <c r="AT277" s="23" t="s">
        <v>167</v>
      </c>
      <c r="AU277" s="23" t="s">
        <v>78</v>
      </c>
      <c r="AY277" s="23" t="s">
        <v>165</v>
      </c>
      <c r="BE277" s="204">
        <f t="shared" si="14"/>
        <v>0</v>
      </c>
      <c r="BF277" s="204">
        <f t="shared" si="15"/>
        <v>0</v>
      </c>
      <c r="BG277" s="204">
        <f t="shared" si="16"/>
        <v>0</v>
      </c>
      <c r="BH277" s="204">
        <f t="shared" si="17"/>
        <v>0</v>
      </c>
      <c r="BI277" s="204">
        <f t="shared" si="18"/>
        <v>0</v>
      </c>
      <c r="BJ277" s="23" t="s">
        <v>74</v>
      </c>
      <c r="BK277" s="204">
        <f t="shared" si="19"/>
        <v>0</v>
      </c>
      <c r="BL277" s="23" t="s">
        <v>171</v>
      </c>
      <c r="BM277" s="23" t="s">
        <v>539</v>
      </c>
    </row>
    <row r="278" spans="2:65" s="1" customFormat="1" ht="22.5" customHeight="1">
      <c r="B278" s="40"/>
      <c r="C278" s="193" t="s">
        <v>540</v>
      </c>
      <c r="D278" s="193" t="s">
        <v>167</v>
      </c>
      <c r="E278" s="194" t="s">
        <v>541</v>
      </c>
      <c r="F278" s="195" t="s">
        <v>542</v>
      </c>
      <c r="G278" s="196" t="s">
        <v>117</v>
      </c>
      <c r="H278" s="197">
        <v>1</v>
      </c>
      <c r="I278" s="198"/>
      <c r="J278" s="199">
        <f t="shared" si="10"/>
        <v>0</v>
      </c>
      <c r="K278" s="195" t="s">
        <v>21</v>
      </c>
      <c r="L278" s="60"/>
      <c r="M278" s="200" t="s">
        <v>21</v>
      </c>
      <c r="N278" s="201" t="s">
        <v>40</v>
      </c>
      <c r="O278" s="41"/>
      <c r="P278" s="202">
        <f t="shared" si="11"/>
        <v>0</v>
      </c>
      <c r="Q278" s="202">
        <v>0</v>
      </c>
      <c r="R278" s="202">
        <f t="shared" si="12"/>
        <v>0</v>
      </c>
      <c r="S278" s="202">
        <v>0</v>
      </c>
      <c r="T278" s="203">
        <f t="shared" si="13"/>
        <v>0</v>
      </c>
      <c r="AR278" s="23" t="s">
        <v>171</v>
      </c>
      <c r="AT278" s="23" t="s">
        <v>167</v>
      </c>
      <c r="AU278" s="23" t="s">
        <v>78</v>
      </c>
      <c r="AY278" s="23" t="s">
        <v>165</v>
      </c>
      <c r="BE278" s="204">
        <f t="shared" si="14"/>
        <v>0</v>
      </c>
      <c r="BF278" s="204">
        <f t="shared" si="15"/>
        <v>0</v>
      </c>
      <c r="BG278" s="204">
        <f t="shared" si="16"/>
        <v>0</v>
      </c>
      <c r="BH278" s="204">
        <f t="shared" si="17"/>
        <v>0</v>
      </c>
      <c r="BI278" s="204">
        <f t="shared" si="18"/>
        <v>0</v>
      </c>
      <c r="BJ278" s="23" t="s">
        <v>74</v>
      </c>
      <c r="BK278" s="204">
        <f t="shared" si="19"/>
        <v>0</v>
      </c>
      <c r="BL278" s="23" t="s">
        <v>171</v>
      </c>
      <c r="BM278" s="23" t="s">
        <v>543</v>
      </c>
    </row>
    <row r="279" spans="2:65" s="1" customFormat="1" ht="22.5" customHeight="1">
      <c r="B279" s="40"/>
      <c r="C279" s="193" t="s">
        <v>544</v>
      </c>
      <c r="D279" s="193" t="s">
        <v>167</v>
      </c>
      <c r="E279" s="194" t="s">
        <v>545</v>
      </c>
      <c r="F279" s="195" t="s">
        <v>546</v>
      </c>
      <c r="G279" s="196" t="s">
        <v>117</v>
      </c>
      <c r="H279" s="197">
        <v>1</v>
      </c>
      <c r="I279" s="198"/>
      <c r="J279" s="199">
        <f t="shared" si="10"/>
        <v>0</v>
      </c>
      <c r="K279" s="195" t="s">
        <v>21</v>
      </c>
      <c r="L279" s="60"/>
      <c r="M279" s="200" t="s">
        <v>21</v>
      </c>
      <c r="N279" s="201" t="s">
        <v>40</v>
      </c>
      <c r="O279" s="41"/>
      <c r="P279" s="202">
        <f t="shared" si="11"/>
        <v>0</v>
      </c>
      <c r="Q279" s="202">
        <v>0</v>
      </c>
      <c r="R279" s="202">
        <f t="shared" si="12"/>
        <v>0</v>
      </c>
      <c r="S279" s="202">
        <v>0</v>
      </c>
      <c r="T279" s="203">
        <f t="shared" si="13"/>
        <v>0</v>
      </c>
      <c r="AR279" s="23" t="s">
        <v>171</v>
      </c>
      <c r="AT279" s="23" t="s">
        <v>167</v>
      </c>
      <c r="AU279" s="23" t="s">
        <v>78</v>
      </c>
      <c r="AY279" s="23" t="s">
        <v>165</v>
      </c>
      <c r="BE279" s="204">
        <f t="shared" si="14"/>
        <v>0</v>
      </c>
      <c r="BF279" s="204">
        <f t="shared" si="15"/>
        <v>0</v>
      </c>
      <c r="BG279" s="204">
        <f t="shared" si="16"/>
        <v>0</v>
      </c>
      <c r="BH279" s="204">
        <f t="shared" si="17"/>
        <v>0</v>
      </c>
      <c r="BI279" s="204">
        <f t="shared" si="18"/>
        <v>0</v>
      </c>
      <c r="BJ279" s="23" t="s">
        <v>74</v>
      </c>
      <c r="BK279" s="204">
        <f t="shared" si="19"/>
        <v>0</v>
      </c>
      <c r="BL279" s="23" t="s">
        <v>171</v>
      </c>
      <c r="BM279" s="23" t="s">
        <v>547</v>
      </c>
    </row>
    <row r="280" spans="2:65" s="1" customFormat="1" ht="22.5" customHeight="1">
      <c r="B280" s="40"/>
      <c r="C280" s="193" t="s">
        <v>548</v>
      </c>
      <c r="D280" s="193" t="s">
        <v>167</v>
      </c>
      <c r="E280" s="194" t="s">
        <v>549</v>
      </c>
      <c r="F280" s="195" t="s">
        <v>550</v>
      </c>
      <c r="G280" s="196" t="s">
        <v>117</v>
      </c>
      <c r="H280" s="197">
        <v>1</v>
      </c>
      <c r="I280" s="198"/>
      <c r="J280" s="199">
        <f t="shared" si="10"/>
        <v>0</v>
      </c>
      <c r="K280" s="195" t="s">
        <v>21</v>
      </c>
      <c r="L280" s="60"/>
      <c r="M280" s="200" t="s">
        <v>21</v>
      </c>
      <c r="N280" s="201" t="s">
        <v>40</v>
      </c>
      <c r="O280" s="41"/>
      <c r="P280" s="202">
        <f t="shared" si="11"/>
        <v>0</v>
      </c>
      <c r="Q280" s="202">
        <v>0</v>
      </c>
      <c r="R280" s="202">
        <f t="shared" si="12"/>
        <v>0</v>
      </c>
      <c r="S280" s="202">
        <v>0</v>
      </c>
      <c r="T280" s="203">
        <f t="shared" si="13"/>
        <v>0</v>
      </c>
      <c r="AR280" s="23" t="s">
        <v>171</v>
      </c>
      <c r="AT280" s="23" t="s">
        <v>167</v>
      </c>
      <c r="AU280" s="23" t="s">
        <v>78</v>
      </c>
      <c r="AY280" s="23" t="s">
        <v>165</v>
      </c>
      <c r="BE280" s="204">
        <f t="shared" si="14"/>
        <v>0</v>
      </c>
      <c r="BF280" s="204">
        <f t="shared" si="15"/>
        <v>0</v>
      </c>
      <c r="BG280" s="204">
        <f t="shared" si="16"/>
        <v>0</v>
      </c>
      <c r="BH280" s="204">
        <f t="shared" si="17"/>
        <v>0</v>
      </c>
      <c r="BI280" s="204">
        <f t="shared" si="18"/>
        <v>0</v>
      </c>
      <c r="BJ280" s="23" t="s">
        <v>74</v>
      </c>
      <c r="BK280" s="204">
        <f t="shared" si="19"/>
        <v>0</v>
      </c>
      <c r="BL280" s="23" t="s">
        <v>171</v>
      </c>
      <c r="BM280" s="23" t="s">
        <v>551</v>
      </c>
    </row>
    <row r="281" spans="2:65" s="10" customFormat="1" ht="22.35" customHeight="1">
      <c r="B281" s="176"/>
      <c r="C281" s="177"/>
      <c r="D281" s="190" t="s">
        <v>68</v>
      </c>
      <c r="E281" s="191" t="s">
        <v>552</v>
      </c>
      <c r="F281" s="191" t="s">
        <v>553</v>
      </c>
      <c r="G281" s="177"/>
      <c r="H281" s="177"/>
      <c r="I281" s="180"/>
      <c r="J281" s="192">
        <f>BK281</f>
        <v>0</v>
      </c>
      <c r="K281" s="177"/>
      <c r="L281" s="182"/>
      <c r="M281" s="183"/>
      <c r="N281" s="184"/>
      <c r="O281" s="184"/>
      <c r="P281" s="185">
        <f>P282</f>
        <v>0</v>
      </c>
      <c r="Q281" s="184"/>
      <c r="R281" s="185">
        <f>R282</f>
        <v>0</v>
      </c>
      <c r="S281" s="184"/>
      <c r="T281" s="186">
        <f>T282</f>
        <v>0</v>
      </c>
      <c r="AR281" s="187" t="s">
        <v>74</v>
      </c>
      <c r="AT281" s="188" t="s">
        <v>68</v>
      </c>
      <c r="AU281" s="188" t="s">
        <v>78</v>
      </c>
      <c r="AY281" s="187" t="s">
        <v>165</v>
      </c>
      <c r="BK281" s="189">
        <f>BK282</f>
        <v>0</v>
      </c>
    </row>
    <row r="282" spans="2:65" s="1" customFormat="1" ht="31.5" customHeight="1">
      <c r="B282" s="40"/>
      <c r="C282" s="193" t="s">
        <v>554</v>
      </c>
      <c r="D282" s="193" t="s">
        <v>167</v>
      </c>
      <c r="E282" s="194" t="s">
        <v>555</v>
      </c>
      <c r="F282" s="195" t="s">
        <v>556</v>
      </c>
      <c r="G282" s="196" t="s">
        <v>243</v>
      </c>
      <c r="H282" s="197">
        <v>2283.5630000000001</v>
      </c>
      <c r="I282" s="198"/>
      <c r="J282" s="199">
        <f>ROUND(I282*H282,2)</f>
        <v>0</v>
      </c>
      <c r="K282" s="195" t="s">
        <v>170</v>
      </c>
      <c r="L282" s="60"/>
      <c r="M282" s="200" t="s">
        <v>21</v>
      </c>
      <c r="N282" s="201" t="s">
        <v>40</v>
      </c>
      <c r="O282" s="41"/>
      <c r="P282" s="202">
        <f>O282*H282</f>
        <v>0</v>
      </c>
      <c r="Q282" s="202">
        <v>0</v>
      </c>
      <c r="R282" s="202">
        <f>Q282*H282</f>
        <v>0</v>
      </c>
      <c r="S282" s="202">
        <v>0</v>
      </c>
      <c r="T282" s="203">
        <f>S282*H282</f>
        <v>0</v>
      </c>
      <c r="AR282" s="23" t="s">
        <v>171</v>
      </c>
      <c r="AT282" s="23" t="s">
        <v>167</v>
      </c>
      <c r="AU282" s="23" t="s">
        <v>178</v>
      </c>
      <c r="AY282" s="23" t="s">
        <v>165</v>
      </c>
      <c r="BE282" s="204">
        <f>IF(N282="základní",J282,0)</f>
        <v>0</v>
      </c>
      <c r="BF282" s="204">
        <f>IF(N282="snížená",J282,0)</f>
        <v>0</v>
      </c>
      <c r="BG282" s="204">
        <f>IF(N282="zákl. přenesená",J282,0)</f>
        <v>0</v>
      </c>
      <c r="BH282" s="204">
        <f>IF(N282="sníž. přenesená",J282,0)</f>
        <v>0</v>
      </c>
      <c r="BI282" s="204">
        <f>IF(N282="nulová",J282,0)</f>
        <v>0</v>
      </c>
      <c r="BJ282" s="23" t="s">
        <v>74</v>
      </c>
      <c r="BK282" s="204">
        <f>ROUND(I282*H282,2)</f>
        <v>0</v>
      </c>
      <c r="BL282" s="23" t="s">
        <v>171</v>
      </c>
      <c r="BM282" s="23" t="s">
        <v>557</v>
      </c>
    </row>
    <row r="283" spans="2:65" s="10" customFormat="1" ht="29.85" customHeight="1">
      <c r="B283" s="176"/>
      <c r="C283" s="177"/>
      <c r="D283" s="190" t="s">
        <v>68</v>
      </c>
      <c r="E283" s="191" t="s">
        <v>558</v>
      </c>
      <c r="F283" s="191" t="s">
        <v>559</v>
      </c>
      <c r="G283" s="177"/>
      <c r="H283" s="177"/>
      <c r="I283" s="180"/>
      <c r="J283" s="192">
        <f>BK283</f>
        <v>0</v>
      </c>
      <c r="K283" s="177"/>
      <c r="L283" s="182"/>
      <c r="M283" s="183"/>
      <c r="N283" s="184"/>
      <c r="O283" s="184"/>
      <c r="P283" s="185">
        <f>SUM(P284:P293)</f>
        <v>0</v>
      </c>
      <c r="Q283" s="184"/>
      <c r="R283" s="185">
        <f>SUM(R284:R293)</f>
        <v>0</v>
      </c>
      <c r="S283" s="184"/>
      <c r="T283" s="186">
        <f>SUM(T284:T293)</f>
        <v>0</v>
      </c>
      <c r="AR283" s="187" t="s">
        <v>74</v>
      </c>
      <c r="AT283" s="188" t="s">
        <v>68</v>
      </c>
      <c r="AU283" s="188" t="s">
        <v>74</v>
      </c>
      <c r="AY283" s="187" t="s">
        <v>165</v>
      </c>
      <c r="BK283" s="189">
        <f>SUM(BK284:BK293)</f>
        <v>0</v>
      </c>
    </row>
    <row r="284" spans="2:65" s="1" customFormat="1" ht="31.5" customHeight="1">
      <c r="B284" s="40"/>
      <c r="C284" s="193" t="s">
        <v>560</v>
      </c>
      <c r="D284" s="193" t="s">
        <v>167</v>
      </c>
      <c r="E284" s="194" t="s">
        <v>561</v>
      </c>
      <c r="F284" s="195" t="s">
        <v>562</v>
      </c>
      <c r="G284" s="196" t="s">
        <v>243</v>
      </c>
      <c r="H284" s="197">
        <v>916.27800000000002</v>
      </c>
      <c r="I284" s="198"/>
      <c r="J284" s="199">
        <f>ROUND(I284*H284,2)</f>
        <v>0</v>
      </c>
      <c r="K284" s="195" t="s">
        <v>21</v>
      </c>
      <c r="L284" s="60"/>
      <c r="M284" s="200" t="s">
        <v>21</v>
      </c>
      <c r="N284" s="201" t="s">
        <v>40</v>
      </c>
      <c r="O284" s="41"/>
      <c r="P284" s="202">
        <f>O284*H284</f>
        <v>0</v>
      </c>
      <c r="Q284" s="202">
        <v>0</v>
      </c>
      <c r="R284" s="202">
        <f>Q284*H284</f>
        <v>0</v>
      </c>
      <c r="S284" s="202">
        <v>0</v>
      </c>
      <c r="T284" s="203">
        <f>S284*H284</f>
        <v>0</v>
      </c>
      <c r="AR284" s="23" t="s">
        <v>171</v>
      </c>
      <c r="AT284" s="23" t="s">
        <v>167</v>
      </c>
      <c r="AU284" s="23" t="s">
        <v>78</v>
      </c>
      <c r="AY284" s="23" t="s">
        <v>165</v>
      </c>
      <c r="BE284" s="204">
        <f>IF(N284="základní",J284,0)</f>
        <v>0</v>
      </c>
      <c r="BF284" s="204">
        <f>IF(N284="snížená",J284,0)</f>
        <v>0</v>
      </c>
      <c r="BG284" s="204">
        <f>IF(N284="zákl. přenesená",J284,0)</f>
        <v>0</v>
      </c>
      <c r="BH284" s="204">
        <f>IF(N284="sníž. přenesená",J284,0)</f>
        <v>0</v>
      </c>
      <c r="BI284" s="204">
        <f>IF(N284="nulová",J284,0)</f>
        <v>0</v>
      </c>
      <c r="BJ284" s="23" t="s">
        <v>74</v>
      </c>
      <c r="BK284" s="204">
        <f>ROUND(I284*H284,2)</f>
        <v>0</v>
      </c>
      <c r="BL284" s="23" t="s">
        <v>171</v>
      </c>
      <c r="BM284" s="23" t="s">
        <v>563</v>
      </c>
    </row>
    <row r="285" spans="2:65" s="11" customFormat="1" ht="13.5">
      <c r="B285" s="205"/>
      <c r="C285" s="206"/>
      <c r="D285" s="207" t="s">
        <v>173</v>
      </c>
      <c r="E285" s="208" t="s">
        <v>21</v>
      </c>
      <c r="F285" s="209" t="s">
        <v>564</v>
      </c>
      <c r="G285" s="206"/>
      <c r="H285" s="210">
        <v>916.27800000000002</v>
      </c>
      <c r="I285" s="211"/>
      <c r="J285" s="206"/>
      <c r="K285" s="206"/>
      <c r="L285" s="212"/>
      <c r="M285" s="213"/>
      <c r="N285" s="214"/>
      <c r="O285" s="214"/>
      <c r="P285" s="214"/>
      <c r="Q285" s="214"/>
      <c r="R285" s="214"/>
      <c r="S285" s="214"/>
      <c r="T285" s="215"/>
      <c r="AT285" s="216" t="s">
        <v>173</v>
      </c>
      <c r="AU285" s="216" t="s">
        <v>78</v>
      </c>
      <c r="AV285" s="11" t="s">
        <v>78</v>
      </c>
      <c r="AW285" s="11" t="s">
        <v>33</v>
      </c>
      <c r="AX285" s="11" t="s">
        <v>69</v>
      </c>
      <c r="AY285" s="216" t="s">
        <v>165</v>
      </c>
    </row>
    <row r="286" spans="2:65" s="1" customFormat="1" ht="31.5" customHeight="1">
      <c r="B286" s="40"/>
      <c r="C286" s="193" t="s">
        <v>565</v>
      </c>
      <c r="D286" s="193" t="s">
        <v>167</v>
      </c>
      <c r="E286" s="194" t="s">
        <v>566</v>
      </c>
      <c r="F286" s="195" t="s">
        <v>567</v>
      </c>
      <c r="G286" s="196" t="s">
        <v>243</v>
      </c>
      <c r="H286" s="197">
        <v>9162.7800000000007</v>
      </c>
      <c r="I286" s="198"/>
      <c r="J286" s="199">
        <f>ROUND(I286*H286,2)</f>
        <v>0</v>
      </c>
      <c r="K286" s="195" t="s">
        <v>21</v>
      </c>
      <c r="L286" s="60"/>
      <c r="M286" s="200" t="s">
        <v>21</v>
      </c>
      <c r="N286" s="201" t="s">
        <v>40</v>
      </c>
      <c r="O286" s="41"/>
      <c r="P286" s="202">
        <f>O286*H286</f>
        <v>0</v>
      </c>
      <c r="Q286" s="202">
        <v>0</v>
      </c>
      <c r="R286" s="202">
        <f>Q286*H286</f>
        <v>0</v>
      </c>
      <c r="S286" s="202">
        <v>0</v>
      </c>
      <c r="T286" s="203">
        <f>S286*H286</f>
        <v>0</v>
      </c>
      <c r="AR286" s="23" t="s">
        <v>171</v>
      </c>
      <c r="AT286" s="23" t="s">
        <v>167</v>
      </c>
      <c r="AU286" s="23" t="s">
        <v>78</v>
      </c>
      <c r="AY286" s="23" t="s">
        <v>165</v>
      </c>
      <c r="BE286" s="204">
        <f>IF(N286="základní",J286,0)</f>
        <v>0</v>
      </c>
      <c r="BF286" s="204">
        <f>IF(N286="snížená",J286,0)</f>
        <v>0</v>
      </c>
      <c r="BG286" s="204">
        <f>IF(N286="zákl. přenesená",J286,0)</f>
        <v>0</v>
      </c>
      <c r="BH286" s="204">
        <f>IF(N286="sníž. přenesená",J286,0)</f>
        <v>0</v>
      </c>
      <c r="BI286" s="204">
        <f>IF(N286="nulová",J286,0)</f>
        <v>0</v>
      </c>
      <c r="BJ286" s="23" t="s">
        <v>74</v>
      </c>
      <c r="BK286" s="204">
        <f>ROUND(I286*H286,2)</f>
        <v>0</v>
      </c>
      <c r="BL286" s="23" t="s">
        <v>171</v>
      </c>
      <c r="BM286" s="23" t="s">
        <v>568</v>
      </c>
    </row>
    <row r="287" spans="2:65" s="11" customFormat="1" ht="13.5">
      <c r="B287" s="205"/>
      <c r="C287" s="206"/>
      <c r="D287" s="217" t="s">
        <v>173</v>
      </c>
      <c r="E287" s="218" t="s">
        <v>21</v>
      </c>
      <c r="F287" s="219" t="s">
        <v>564</v>
      </c>
      <c r="G287" s="206"/>
      <c r="H287" s="220">
        <v>916.27800000000002</v>
      </c>
      <c r="I287" s="211"/>
      <c r="J287" s="206"/>
      <c r="K287" s="206"/>
      <c r="L287" s="212"/>
      <c r="M287" s="213"/>
      <c r="N287" s="214"/>
      <c r="O287" s="214"/>
      <c r="P287" s="214"/>
      <c r="Q287" s="214"/>
      <c r="R287" s="214"/>
      <c r="S287" s="214"/>
      <c r="T287" s="215"/>
      <c r="AT287" s="216" t="s">
        <v>173</v>
      </c>
      <c r="AU287" s="216" t="s">
        <v>78</v>
      </c>
      <c r="AV287" s="11" t="s">
        <v>78</v>
      </c>
      <c r="AW287" s="11" t="s">
        <v>33</v>
      </c>
      <c r="AX287" s="11" t="s">
        <v>69</v>
      </c>
      <c r="AY287" s="216" t="s">
        <v>165</v>
      </c>
    </row>
    <row r="288" spans="2:65" s="11" customFormat="1" ht="13.5">
      <c r="B288" s="205"/>
      <c r="C288" s="206"/>
      <c r="D288" s="207" t="s">
        <v>173</v>
      </c>
      <c r="E288" s="206"/>
      <c r="F288" s="209" t="s">
        <v>569</v>
      </c>
      <c r="G288" s="206"/>
      <c r="H288" s="210">
        <v>9162.7800000000007</v>
      </c>
      <c r="I288" s="211"/>
      <c r="J288" s="206"/>
      <c r="K288" s="206"/>
      <c r="L288" s="212"/>
      <c r="M288" s="213"/>
      <c r="N288" s="214"/>
      <c r="O288" s="214"/>
      <c r="P288" s="214"/>
      <c r="Q288" s="214"/>
      <c r="R288" s="214"/>
      <c r="S288" s="214"/>
      <c r="T288" s="215"/>
      <c r="AT288" s="216" t="s">
        <v>173</v>
      </c>
      <c r="AU288" s="216" t="s">
        <v>78</v>
      </c>
      <c r="AV288" s="11" t="s">
        <v>78</v>
      </c>
      <c r="AW288" s="11" t="s">
        <v>6</v>
      </c>
      <c r="AX288" s="11" t="s">
        <v>74</v>
      </c>
      <c r="AY288" s="216" t="s">
        <v>165</v>
      </c>
    </row>
    <row r="289" spans="2:65" s="1" customFormat="1" ht="22.5" customHeight="1">
      <c r="B289" s="40"/>
      <c r="C289" s="193" t="s">
        <v>570</v>
      </c>
      <c r="D289" s="193" t="s">
        <v>167</v>
      </c>
      <c r="E289" s="194" t="s">
        <v>571</v>
      </c>
      <c r="F289" s="195" t="s">
        <v>572</v>
      </c>
      <c r="G289" s="196" t="s">
        <v>243</v>
      </c>
      <c r="H289" s="197">
        <v>180.68199999999999</v>
      </c>
      <c r="I289" s="198"/>
      <c r="J289" s="199">
        <f>ROUND(I289*H289,2)</f>
        <v>0</v>
      </c>
      <c r="K289" s="195" t="s">
        <v>21</v>
      </c>
      <c r="L289" s="60"/>
      <c r="M289" s="200" t="s">
        <v>21</v>
      </c>
      <c r="N289" s="201" t="s">
        <v>40</v>
      </c>
      <c r="O289" s="41"/>
      <c r="P289" s="202">
        <f>O289*H289</f>
        <v>0</v>
      </c>
      <c r="Q289" s="202">
        <v>0</v>
      </c>
      <c r="R289" s="202">
        <f>Q289*H289</f>
        <v>0</v>
      </c>
      <c r="S289" s="202">
        <v>0</v>
      </c>
      <c r="T289" s="203">
        <f>S289*H289</f>
        <v>0</v>
      </c>
      <c r="AR289" s="23" t="s">
        <v>171</v>
      </c>
      <c r="AT289" s="23" t="s">
        <v>167</v>
      </c>
      <c r="AU289" s="23" t="s">
        <v>78</v>
      </c>
      <c r="AY289" s="23" t="s">
        <v>165</v>
      </c>
      <c r="BE289" s="204">
        <f>IF(N289="základní",J289,0)</f>
        <v>0</v>
      </c>
      <c r="BF289" s="204">
        <f>IF(N289="snížená",J289,0)</f>
        <v>0</v>
      </c>
      <c r="BG289" s="204">
        <f>IF(N289="zákl. přenesená",J289,0)</f>
        <v>0</v>
      </c>
      <c r="BH289" s="204">
        <f>IF(N289="sníž. přenesená",J289,0)</f>
        <v>0</v>
      </c>
      <c r="BI289" s="204">
        <f>IF(N289="nulová",J289,0)</f>
        <v>0</v>
      </c>
      <c r="BJ289" s="23" t="s">
        <v>74</v>
      </c>
      <c r="BK289" s="204">
        <f>ROUND(I289*H289,2)</f>
        <v>0</v>
      </c>
      <c r="BL289" s="23" t="s">
        <v>171</v>
      </c>
      <c r="BM289" s="23" t="s">
        <v>573</v>
      </c>
    </row>
    <row r="290" spans="2:65" s="11" customFormat="1" ht="13.5">
      <c r="B290" s="205"/>
      <c r="C290" s="206"/>
      <c r="D290" s="207" t="s">
        <v>173</v>
      </c>
      <c r="E290" s="208" t="s">
        <v>21</v>
      </c>
      <c r="F290" s="209" t="s">
        <v>574</v>
      </c>
      <c r="G290" s="206"/>
      <c r="H290" s="210">
        <v>180.68199999999999</v>
      </c>
      <c r="I290" s="211"/>
      <c r="J290" s="206"/>
      <c r="K290" s="206"/>
      <c r="L290" s="212"/>
      <c r="M290" s="213"/>
      <c r="N290" s="214"/>
      <c r="O290" s="214"/>
      <c r="P290" s="214"/>
      <c r="Q290" s="214"/>
      <c r="R290" s="214"/>
      <c r="S290" s="214"/>
      <c r="T290" s="215"/>
      <c r="AT290" s="216" t="s">
        <v>173</v>
      </c>
      <c r="AU290" s="216" t="s">
        <v>78</v>
      </c>
      <c r="AV290" s="11" t="s">
        <v>78</v>
      </c>
      <c r="AW290" s="11" t="s">
        <v>33</v>
      </c>
      <c r="AX290" s="11" t="s">
        <v>69</v>
      </c>
      <c r="AY290" s="216" t="s">
        <v>165</v>
      </c>
    </row>
    <row r="291" spans="2:65" s="1" customFormat="1" ht="22.5" customHeight="1">
      <c r="B291" s="40"/>
      <c r="C291" s="193" t="s">
        <v>575</v>
      </c>
      <c r="D291" s="193" t="s">
        <v>167</v>
      </c>
      <c r="E291" s="194" t="s">
        <v>576</v>
      </c>
      <c r="F291" s="195" t="s">
        <v>577</v>
      </c>
      <c r="G291" s="196" t="s">
        <v>243</v>
      </c>
      <c r="H291" s="197">
        <v>735.65599999999995</v>
      </c>
      <c r="I291" s="198"/>
      <c r="J291" s="199">
        <f>ROUND(I291*H291,2)</f>
        <v>0</v>
      </c>
      <c r="K291" s="195" t="s">
        <v>21</v>
      </c>
      <c r="L291" s="60"/>
      <c r="M291" s="200" t="s">
        <v>21</v>
      </c>
      <c r="N291" s="201" t="s">
        <v>40</v>
      </c>
      <c r="O291" s="41"/>
      <c r="P291" s="202">
        <f>O291*H291</f>
        <v>0</v>
      </c>
      <c r="Q291" s="202">
        <v>0</v>
      </c>
      <c r="R291" s="202">
        <f>Q291*H291</f>
        <v>0</v>
      </c>
      <c r="S291" s="202">
        <v>0</v>
      </c>
      <c r="T291" s="203">
        <f>S291*H291</f>
        <v>0</v>
      </c>
      <c r="AR291" s="23" t="s">
        <v>171</v>
      </c>
      <c r="AT291" s="23" t="s">
        <v>167</v>
      </c>
      <c r="AU291" s="23" t="s">
        <v>78</v>
      </c>
      <c r="AY291" s="23" t="s">
        <v>165</v>
      </c>
      <c r="BE291" s="204">
        <f>IF(N291="základní",J291,0)</f>
        <v>0</v>
      </c>
      <c r="BF291" s="204">
        <f>IF(N291="snížená",J291,0)</f>
        <v>0</v>
      </c>
      <c r="BG291" s="204">
        <f>IF(N291="zákl. přenesená",J291,0)</f>
        <v>0</v>
      </c>
      <c r="BH291" s="204">
        <f>IF(N291="sníž. přenesená",J291,0)</f>
        <v>0</v>
      </c>
      <c r="BI291" s="204">
        <f>IF(N291="nulová",J291,0)</f>
        <v>0</v>
      </c>
      <c r="BJ291" s="23" t="s">
        <v>74</v>
      </c>
      <c r="BK291" s="204">
        <f>ROUND(I291*H291,2)</f>
        <v>0</v>
      </c>
      <c r="BL291" s="23" t="s">
        <v>171</v>
      </c>
      <c r="BM291" s="23" t="s">
        <v>578</v>
      </c>
    </row>
    <row r="292" spans="2:65" s="11" customFormat="1" ht="13.5">
      <c r="B292" s="205"/>
      <c r="C292" s="206"/>
      <c r="D292" s="217" t="s">
        <v>173</v>
      </c>
      <c r="E292" s="218" t="s">
        <v>21</v>
      </c>
      <c r="F292" s="219" t="s">
        <v>579</v>
      </c>
      <c r="G292" s="206"/>
      <c r="H292" s="220">
        <v>735.65599999999995</v>
      </c>
      <c r="I292" s="211"/>
      <c r="J292" s="206"/>
      <c r="K292" s="206"/>
      <c r="L292" s="212"/>
      <c r="M292" s="213"/>
      <c r="N292" s="214"/>
      <c r="O292" s="214"/>
      <c r="P292" s="214"/>
      <c r="Q292" s="214"/>
      <c r="R292" s="214"/>
      <c r="S292" s="214"/>
      <c r="T292" s="215"/>
      <c r="AT292" s="216" t="s">
        <v>173</v>
      </c>
      <c r="AU292" s="216" t="s">
        <v>78</v>
      </c>
      <c r="AV292" s="11" t="s">
        <v>78</v>
      </c>
      <c r="AW292" s="11" t="s">
        <v>33</v>
      </c>
      <c r="AX292" s="11" t="s">
        <v>69</v>
      </c>
      <c r="AY292" s="216" t="s">
        <v>165</v>
      </c>
    </row>
    <row r="293" spans="2:65" s="12" customFormat="1" ht="13.5">
      <c r="B293" s="221"/>
      <c r="C293" s="222"/>
      <c r="D293" s="217" t="s">
        <v>173</v>
      </c>
      <c r="E293" s="232" t="s">
        <v>21</v>
      </c>
      <c r="F293" s="233" t="s">
        <v>211</v>
      </c>
      <c r="G293" s="222"/>
      <c r="H293" s="234">
        <v>735.65599999999995</v>
      </c>
      <c r="I293" s="226"/>
      <c r="J293" s="222"/>
      <c r="K293" s="222"/>
      <c r="L293" s="227"/>
      <c r="M293" s="258"/>
      <c r="N293" s="259"/>
      <c r="O293" s="259"/>
      <c r="P293" s="259"/>
      <c r="Q293" s="259"/>
      <c r="R293" s="259"/>
      <c r="S293" s="259"/>
      <c r="T293" s="260"/>
      <c r="AT293" s="231" t="s">
        <v>173</v>
      </c>
      <c r="AU293" s="231" t="s">
        <v>78</v>
      </c>
      <c r="AV293" s="12" t="s">
        <v>171</v>
      </c>
      <c r="AW293" s="12" t="s">
        <v>33</v>
      </c>
      <c r="AX293" s="12" t="s">
        <v>74</v>
      </c>
      <c r="AY293" s="231" t="s">
        <v>165</v>
      </c>
    </row>
    <row r="294" spans="2:65" s="1" customFormat="1" ht="6.95" customHeight="1">
      <c r="B294" s="55"/>
      <c r="C294" s="56"/>
      <c r="D294" s="56"/>
      <c r="E294" s="56"/>
      <c r="F294" s="56"/>
      <c r="G294" s="56"/>
      <c r="H294" s="56"/>
      <c r="I294" s="139"/>
      <c r="J294" s="56"/>
      <c r="K294" s="56"/>
      <c r="L294" s="60"/>
    </row>
  </sheetData>
  <sheetProtection password="CC35" sheet="1" objects="1" scenarios="1" formatCells="0" formatColumns="0" formatRows="0" sort="0" autoFilter="0"/>
  <autoFilter ref="C84:K293"/>
  <mergeCells count="9">
    <mergeCell ref="E75:H75"/>
    <mergeCell ref="E77:H77"/>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4"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9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10"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20"/>
      <c r="B1" s="111"/>
      <c r="C1" s="111"/>
      <c r="D1" s="112" t="s">
        <v>1</v>
      </c>
      <c r="E1" s="111"/>
      <c r="F1" s="113" t="s">
        <v>82</v>
      </c>
      <c r="G1" s="387" t="s">
        <v>83</v>
      </c>
      <c r="H1" s="387"/>
      <c r="I1" s="114"/>
      <c r="J1" s="113" t="s">
        <v>84</v>
      </c>
      <c r="K1" s="112" t="s">
        <v>85</v>
      </c>
      <c r="L1" s="113" t="s">
        <v>86</v>
      </c>
      <c r="M1" s="113"/>
      <c r="N1" s="113"/>
      <c r="O1" s="113"/>
      <c r="P1" s="113"/>
      <c r="Q1" s="113"/>
      <c r="R1" s="113"/>
      <c r="S1" s="113"/>
      <c r="T1" s="113"/>
      <c r="U1" s="19"/>
      <c r="V1" s="19"/>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row>
    <row r="2" spans="1:70" ht="36.950000000000003" customHeight="1">
      <c r="L2" s="379"/>
      <c r="M2" s="379"/>
      <c r="N2" s="379"/>
      <c r="O2" s="379"/>
      <c r="P2" s="379"/>
      <c r="Q2" s="379"/>
      <c r="R2" s="379"/>
      <c r="S2" s="379"/>
      <c r="T2" s="379"/>
      <c r="U2" s="379"/>
      <c r="V2" s="379"/>
      <c r="AT2" s="23" t="s">
        <v>81</v>
      </c>
    </row>
    <row r="3" spans="1:70" ht="6.95" customHeight="1">
      <c r="B3" s="24"/>
      <c r="C3" s="25"/>
      <c r="D3" s="25"/>
      <c r="E3" s="25"/>
      <c r="F3" s="25"/>
      <c r="G3" s="25"/>
      <c r="H3" s="25"/>
      <c r="I3" s="116"/>
      <c r="J3" s="25"/>
      <c r="K3" s="26"/>
      <c r="AT3" s="23" t="s">
        <v>78</v>
      </c>
    </row>
    <row r="4" spans="1:70" ht="36.950000000000003" customHeight="1">
      <c r="B4" s="27"/>
      <c r="C4" s="28"/>
      <c r="D4" s="29" t="s">
        <v>94</v>
      </c>
      <c r="E4" s="28"/>
      <c r="F4" s="28"/>
      <c r="G4" s="28"/>
      <c r="H4" s="28"/>
      <c r="I4" s="117"/>
      <c r="J4" s="28"/>
      <c r="K4" s="30"/>
      <c r="M4" s="31" t="s">
        <v>12</v>
      </c>
      <c r="AT4" s="23" t="s">
        <v>6</v>
      </c>
    </row>
    <row r="5" spans="1:70" ht="6.95" customHeight="1">
      <c r="B5" s="27"/>
      <c r="C5" s="28"/>
      <c r="D5" s="28"/>
      <c r="E5" s="28"/>
      <c r="F5" s="28"/>
      <c r="G5" s="28"/>
      <c r="H5" s="28"/>
      <c r="I5" s="117"/>
      <c r="J5" s="28"/>
      <c r="K5" s="30"/>
    </row>
    <row r="6" spans="1:70">
      <c r="B6" s="27"/>
      <c r="C6" s="28"/>
      <c r="D6" s="36" t="s">
        <v>18</v>
      </c>
      <c r="E6" s="28"/>
      <c r="F6" s="28"/>
      <c r="G6" s="28"/>
      <c r="H6" s="28"/>
      <c r="I6" s="117"/>
      <c r="J6" s="28"/>
      <c r="K6" s="30"/>
    </row>
    <row r="7" spans="1:70" ht="22.5" customHeight="1">
      <c r="B7" s="27"/>
      <c r="C7" s="28"/>
      <c r="D7" s="28"/>
      <c r="E7" s="380" t="str">
        <f>'Rekapitulace stavby'!K6</f>
        <v>Bernartice-bezbariérové chodníky Bechyňská ul.</v>
      </c>
      <c r="F7" s="381"/>
      <c r="G7" s="381"/>
      <c r="H7" s="381"/>
      <c r="I7" s="117"/>
      <c r="J7" s="28"/>
      <c r="K7" s="30"/>
    </row>
    <row r="8" spans="1:70" s="1" customFormat="1">
      <c r="B8" s="40"/>
      <c r="C8" s="41"/>
      <c r="D8" s="36" t="s">
        <v>107</v>
      </c>
      <c r="E8" s="41"/>
      <c r="F8" s="41"/>
      <c r="G8" s="41"/>
      <c r="H8" s="41"/>
      <c r="I8" s="118"/>
      <c r="J8" s="41"/>
      <c r="K8" s="44"/>
    </row>
    <row r="9" spans="1:70" s="1" customFormat="1" ht="36.950000000000003" customHeight="1">
      <c r="B9" s="40"/>
      <c r="C9" s="41"/>
      <c r="D9" s="41"/>
      <c r="E9" s="382" t="s">
        <v>580</v>
      </c>
      <c r="F9" s="383"/>
      <c r="G9" s="383"/>
      <c r="H9" s="383"/>
      <c r="I9" s="118"/>
      <c r="J9" s="41"/>
      <c r="K9" s="44"/>
    </row>
    <row r="10" spans="1:70" s="1" customFormat="1" ht="13.5">
      <c r="B10" s="40"/>
      <c r="C10" s="41"/>
      <c r="D10" s="41"/>
      <c r="E10" s="41"/>
      <c r="F10" s="41"/>
      <c r="G10" s="41"/>
      <c r="H10" s="41"/>
      <c r="I10" s="118"/>
      <c r="J10" s="41"/>
      <c r="K10" s="44"/>
    </row>
    <row r="11" spans="1:70" s="1" customFormat="1" ht="14.45" customHeight="1">
      <c r="B11" s="40"/>
      <c r="C11" s="41"/>
      <c r="D11" s="36" t="s">
        <v>20</v>
      </c>
      <c r="E11" s="41"/>
      <c r="F11" s="34" t="s">
        <v>21</v>
      </c>
      <c r="G11" s="41"/>
      <c r="H11" s="41"/>
      <c r="I11" s="119" t="s">
        <v>22</v>
      </c>
      <c r="J11" s="34" t="s">
        <v>21</v>
      </c>
      <c r="K11" s="44"/>
    </row>
    <row r="12" spans="1:70" s="1" customFormat="1" ht="14.45" customHeight="1">
      <c r="B12" s="40"/>
      <c r="C12" s="41"/>
      <c r="D12" s="36" t="s">
        <v>23</v>
      </c>
      <c r="E12" s="41"/>
      <c r="F12" s="34" t="s">
        <v>24</v>
      </c>
      <c r="G12" s="41"/>
      <c r="H12" s="41"/>
      <c r="I12" s="119" t="s">
        <v>25</v>
      </c>
      <c r="J12" s="120" t="str">
        <f>'Rekapitulace stavby'!AN8</f>
        <v>19. 10. 2017</v>
      </c>
      <c r="K12" s="44"/>
    </row>
    <row r="13" spans="1:70" s="1" customFormat="1" ht="10.9" customHeight="1">
      <c r="B13" s="40"/>
      <c r="C13" s="41"/>
      <c r="D13" s="41"/>
      <c r="E13" s="41"/>
      <c r="F13" s="41"/>
      <c r="G13" s="41"/>
      <c r="H13" s="41"/>
      <c r="I13" s="118"/>
      <c r="J13" s="41"/>
      <c r="K13" s="44"/>
    </row>
    <row r="14" spans="1:70" s="1" customFormat="1" ht="14.45" customHeight="1">
      <c r="B14" s="40"/>
      <c r="C14" s="41"/>
      <c r="D14" s="36" t="s">
        <v>27</v>
      </c>
      <c r="E14" s="41"/>
      <c r="F14" s="41"/>
      <c r="G14" s="41"/>
      <c r="H14" s="41"/>
      <c r="I14" s="119" t="s">
        <v>28</v>
      </c>
      <c r="J14" s="34" t="str">
        <f>IF('Rekapitulace stavby'!AN10="","",'Rekapitulace stavby'!AN10)</f>
        <v/>
      </c>
      <c r="K14" s="44"/>
    </row>
    <row r="15" spans="1:70" s="1" customFormat="1" ht="18" customHeight="1">
      <c r="B15" s="40"/>
      <c r="C15" s="41"/>
      <c r="D15" s="41"/>
      <c r="E15" s="34" t="str">
        <f>IF('Rekapitulace stavby'!E11="","",'Rekapitulace stavby'!E11)</f>
        <v xml:space="preserve"> </v>
      </c>
      <c r="F15" s="41"/>
      <c r="G15" s="41"/>
      <c r="H15" s="41"/>
      <c r="I15" s="119" t="s">
        <v>29</v>
      </c>
      <c r="J15" s="34" t="str">
        <f>IF('Rekapitulace stavby'!AN11="","",'Rekapitulace stavby'!AN11)</f>
        <v/>
      </c>
      <c r="K15" s="44"/>
    </row>
    <row r="16" spans="1:70" s="1" customFormat="1" ht="6.95" customHeight="1">
      <c r="B16" s="40"/>
      <c r="C16" s="41"/>
      <c r="D16" s="41"/>
      <c r="E16" s="41"/>
      <c r="F16" s="41"/>
      <c r="G16" s="41"/>
      <c r="H16" s="41"/>
      <c r="I16" s="118"/>
      <c r="J16" s="41"/>
      <c r="K16" s="44"/>
    </row>
    <row r="17" spans="2:11" s="1" customFormat="1" ht="14.45" customHeight="1">
      <c r="B17" s="40"/>
      <c r="C17" s="41"/>
      <c r="D17" s="36" t="s">
        <v>30</v>
      </c>
      <c r="E17" s="41"/>
      <c r="F17" s="41"/>
      <c r="G17" s="41"/>
      <c r="H17" s="41"/>
      <c r="I17" s="119" t="s">
        <v>28</v>
      </c>
      <c r="J17" s="34" t="str">
        <f>IF('Rekapitulace stavby'!AN13="Vyplň údaj","",IF('Rekapitulace stavby'!AN13="","",'Rekapitulace stavby'!AN13))</f>
        <v/>
      </c>
      <c r="K17" s="44"/>
    </row>
    <row r="18" spans="2:11" s="1" customFormat="1" ht="18" customHeight="1">
      <c r="B18" s="40"/>
      <c r="C18" s="41"/>
      <c r="D18" s="41"/>
      <c r="E18" s="34" t="str">
        <f>IF('Rekapitulace stavby'!E14="Vyplň údaj","",IF('Rekapitulace stavby'!E14="","",'Rekapitulace stavby'!E14))</f>
        <v/>
      </c>
      <c r="F18" s="41"/>
      <c r="G18" s="41"/>
      <c r="H18" s="41"/>
      <c r="I18" s="119" t="s">
        <v>29</v>
      </c>
      <c r="J18" s="34" t="str">
        <f>IF('Rekapitulace stavby'!AN14="Vyplň údaj","",IF('Rekapitulace stavby'!AN14="","",'Rekapitulace stavby'!AN14))</f>
        <v/>
      </c>
      <c r="K18" s="44"/>
    </row>
    <row r="19" spans="2:11" s="1" customFormat="1" ht="6.95" customHeight="1">
      <c r="B19" s="40"/>
      <c r="C19" s="41"/>
      <c r="D19" s="41"/>
      <c r="E19" s="41"/>
      <c r="F19" s="41"/>
      <c r="G19" s="41"/>
      <c r="H19" s="41"/>
      <c r="I19" s="118"/>
      <c r="J19" s="41"/>
      <c r="K19" s="44"/>
    </row>
    <row r="20" spans="2:11" s="1" customFormat="1" ht="14.45" customHeight="1">
      <c r="B20" s="40"/>
      <c r="C20" s="41"/>
      <c r="D20" s="36" t="s">
        <v>32</v>
      </c>
      <c r="E20" s="41"/>
      <c r="F20" s="41"/>
      <c r="G20" s="41"/>
      <c r="H20" s="41"/>
      <c r="I20" s="119" t="s">
        <v>28</v>
      </c>
      <c r="J20" s="34" t="str">
        <f>IF('Rekapitulace stavby'!AN16="","",'Rekapitulace stavby'!AN16)</f>
        <v/>
      </c>
      <c r="K20" s="44"/>
    </row>
    <row r="21" spans="2:11" s="1" customFormat="1" ht="18" customHeight="1">
      <c r="B21" s="40"/>
      <c r="C21" s="41"/>
      <c r="D21" s="41"/>
      <c r="E21" s="34" t="str">
        <f>IF('Rekapitulace stavby'!E17="","",'Rekapitulace stavby'!E17)</f>
        <v xml:space="preserve"> </v>
      </c>
      <c r="F21" s="41"/>
      <c r="G21" s="41"/>
      <c r="H21" s="41"/>
      <c r="I21" s="119" t="s">
        <v>29</v>
      </c>
      <c r="J21" s="34" t="str">
        <f>IF('Rekapitulace stavby'!AN17="","",'Rekapitulace stavby'!AN17)</f>
        <v/>
      </c>
      <c r="K21" s="44"/>
    </row>
    <row r="22" spans="2:11" s="1" customFormat="1" ht="6.95" customHeight="1">
      <c r="B22" s="40"/>
      <c r="C22" s="41"/>
      <c r="D22" s="41"/>
      <c r="E22" s="41"/>
      <c r="F22" s="41"/>
      <c r="G22" s="41"/>
      <c r="H22" s="41"/>
      <c r="I22" s="118"/>
      <c r="J22" s="41"/>
      <c r="K22" s="44"/>
    </row>
    <row r="23" spans="2:11" s="1" customFormat="1" ht="14.45" customHeight="1">
      <c r="B23" s="40"/>
      <c r="C23" s="41"/>
      <c r="D23" s="36" t="s">
        <v>34</v>
      </c>
      <c r="E23" s="41"/>
      <c r="F23" s="41"/>
      <c r="G23" s="41"/>
      <c r="H23" s="41"/>
      <c r="I23" s="118"/>
      <c r="J23" s="41"/>
      <c r="K23" s="44"/>
    </row>
    <row r="24" spans="2:11" s="6" customFormat="1" ht="22.5" customHeight="1">
      <c r="B24" s="121"/>
      <c r="C24" s="122"/>
      <c r="D24" s="122"/>
      <c r="E24" s="349" t="s">
        <v>21</v>
      </c>
      <c r="F24" s="349"/>
      <c r="G24" s="349"/>
      <c r="H24" s="349"/>
      <c r="I24" s="123"/>
      <c r="J24" s="122"/>
      <c r="K24" s="124"/>
    </row>
    <row r="25" spans="2:11" s="1" customFormat="1" ht="6.95" customHeight="1">
      <c r="B25" s="40"/>
      <c r="C25" s="41"/>
      <c r="D25" s="41"/>
      <c r="E25" s="41"/>
      <c r="F25" s="41"/>
      <c r="G25" s="41"/>
      <c r="H25" s="41"/>
      <c r="I25" s="118"/>
      <c r="J25" s="41"/>
      <c r="K25" s="44"/>
    </row>
    <row r="26" spans="2:11" s="1" customFormat="1" ht="6.95" customHeight="1">
      <c r="B26" s="40"/>
      <c r="C26" s="41"/>
      <c r="D26" s="84"/>
      <c r="E26" s="84"/>
      <c r="F26" s="84"/>
      <c r="G26" s="84"/>
      <c r="H26" s="84"/>
      <c r="I26" s="125"/>
      <c r="J26" s="84"/>
      <c r="K26" s="126"/>
    </row>
    <row r="27" spans="2:11" s="1" customFormat="1" ht="25.35" customHeight="1">
      <c r="B27" s="40"/>
      <c r="C27" s="41"/>
      <c r="D27" s="127" t="s">
        <v>35</v>
      </c>
      <c r="E27" s="41"/>
      <c r="F27" s="41"/>
      <c r="G27" s="41"/>
      <c r="H27" s="41"/>
      <c r="I27" s="118"/>
      <c r="J27" s="128">
        <f>ROUND(J82,2)</f>
        <v>0</v>
      </c>
      <c r="K27" s="44"/>
    </row>
    <row r="28" spans="2:11" s="1" customFormat="1" ht="6.95" customHeight="1">
      <c r="B28" s="40"/>
      <c r="C28" s="41"/>
      <c r="D28" s="84"/>
      <c r="E28" s="84"/>
      <c r="F28" s="84"/>
      <c r="G28" s="84"/>
      <c r="H28" s="84"/>
      <c r="I28" s="125"/>
      <c r="J28" s="84"/>
      <c r="K28" s="126"/>
    </row>
    <row r="29" spans="2:11" s="1" customFormat="1" ht="14.45" customHeight="1">
      <c r="B29" s="40"/>
      <c r="C29" s="41"/>
      <c r="D29" s="41"/>
      <c r="E29" s="41"/>
      <c r="F29" s="45" t="s">
        <v>37</v>
      </c>
      <c r="G29" s="41"/>
      <c r="H29" s="41"/>
      <c r="I29" s="129" t="s">
        <v>36</v>
      </c>
      <c r="J29" s="45" t="s">
        <v>38</v>
      </c>
      <c r="K29" s="44"/>
    </row>
    <row r="30" spans="2:11" s="1" customFormat="1" ht="14.45" customHeight="1">
      <c r="B30" s="40"/>
      <c r="C30" s="41"/>
      <c r="D30" s="48" t="s">
        <v>39</v>
      </c>
      <c r="E30" s="48" t="s">
        <v>40</v>
      </c>
      <c r="F30" s="130">
        <f>ROUND(SUM(BE82:BE98), 2)</f>
        <v>0</v>
      </c>
      <c r="G30" s="41"/>
      <c r="H30" s="41"/>
      <c r="I30" s="131">
        <v>0.21</v>
      </c>
      <c r="J30" s="130">
        <f>ROUND(ROUND((SUM(BE82:BE98)), 2)*I30, 2)</f>
        <v>0</v>
      </c>
      <c r="K30" s="44"/>
    </row>
    <row r="31" spans="2:11" s="1" customFormat="1" ht="14.45" customHeight="1">
      <c r="B31" s="40"/>
      <c r="C31" s="41"/>
      <c r="D31" s="41"/>
      <c r="E31" s="48" t="s">
        <v>41</v>
      </c>
      <c r="F31" s="130">
        <f>ROUND(SUM(BF82:BF98), 2)</f>
        <v>0</v>
      </c>
      <c r="G31" s="41"/>
      <c r="H31" s="41"/>
      <c r="I31" s="131">
        <v>0.15</v>
      </c>
      <c r="J31" s="130">
        <f>ROUND(ROUND((SUM(BF82:BF98)), 2)*I31, 2)</f>
        <v>0</v>
      </c>
      <c r="K31" s="44"/>
    </row>
    <row r="32" spans="2:11" s="1" customFormat="1" ht="14.45" hidden="1" customHeight="1">
      <c r="B32" s="40"/>
      <c r="C32" s="41"/>
      <c r="D32" s="41"/>
      <c r="E32" s="48" t="s">
        <v>42</v>
      </c>
      <c r="F32" s="130">
        <f>ROUND(SUM(BG82:BG98), 2)</f>
        <v>0</v>
      </c>
      <c r="G32" s="41"/>
      <c r="H32" s="41"/>
      <c r="I32" s="131">
        <v>0.21</v>
      </c>
      <c r="J32" s="130">
        <v>0</v>
      </c>
      <c r="K32" s="44"/>
    </row>
    <row r="33" spans="2:11" s="1" customFormat="1" ht="14.45" hidden="1" customHeight="1">
      <c r="B33" s="40"/>
      <c r="C33" s="41"/>
      <c r="D33" s="41"/>
      <c r="E33" s="48" t="s">
        <v>43</v>
      </c>
      <c r="F33" s="130">
        <f>ROUND(SUM(BH82:BH98), 2)</f>
        <v>0</v>
      </c>
      <c r="G33" s="41"/>
      <c r="H33" s="41"/>
      <c r="I33" s="131">
        <v>0.15</v>
      </c>
      <c r="J33" s="130">
        <v>0</v>
      </c>
      <c r="K33" s="44"/>
    </row>
    <row r="34" spans="2:11" s="1" customFormat="1" ht="14.45" hidden="1" customHeight="1">
      <c r="B34" s="40"/>
      <c r="C34" s="41"/>
      <c r="D34" s="41"/>
      <c r="E34" s="48" t="s">
        <v>44</v>
      </c>
      <c r="F34" s="130">
        <f>ROUND(SUM(BI82:BI98), 2)</f>
        <v>0</v>
      </c>
      <c r="G34" s="41"/>
      <c r="H34" s="41"/>
      <c r="I34" s="131">
        <v>0</v>
      </c>
      <c r="J34" s="130">
        <v>0</v>
      </c>
      <c r="K34" s="44"/>
    </row>
    <row r="35" spans="2:11" s="1" customFormat="1" ht="6.95" customHeight="1">
      <c r="B35" s="40"/>
      <c r="C35" s="41"/>
      <c r="D35" s="41"/>
      <c r="E35" s="41"/>
      <c r="F35" s="41"/>
      <c r="G35" s="41"/>
      <c r="H35" s="41"/>
      <c r="I35" s="118"/>
      <c r="J35" s="41"/>
      <c r="K35" s="44"/>
    </row>
    <row r="36" spans="2:11" s="1" customFormat="1" ht="25.35" customHeight="1">
      <c r="B36" s="40"/>
      <c r="C36" s="132"/>
      <c r="D36" s="133" t="s">
        <v>45</v>
      </c>
      <c r="E36" s="78"/>
      <c r="F36" s="78"/>
      <c r="G36" s="134" t="s">
        <v>46</v>
      </c>
      <c r="H36" s="135" t="s">
        <v>47</v>
      </c>
      <c r="I36" s="136"/>
      <c r="J36" s="137">
        <f>SUM(J27:J34)</f>
        <v>0</v>
      </c>
      <c r="K36" s="138"/>
    </row>
    <row r="37" spans="2:11" s="1" customFormat="1" ht="14.45" customHeight="1">
      <c r="B37" s="55"/>
      <c r="C37" s="56"/>
      <c r="D37" s="56"/>
      <c r="E37" s="56"/>
      <c r="F37" s="56"/>
      <c r="G37" s="56"/>
      <c r="H37" s="56"/>
      <c r="I37" s="139"/>
      <c r="J37" s="56"/>
      <c r="K37" s="57"/>
    </row>
    <row r="41" spans="2:11" s="1" customFormat="1" ht="6.95" customHeight="1">
      <c r="B41" s="140"/>
      <c r="C41" s="141"/>
      <c r="D41" s="141"/>
      <c r="E41" s="141"/>
      <c r="F41" s="141"/>
      <c r="G41" s="141"/>
      <c r="H41" s="141"/>
      <c r="I41" s="142"/>
      <c r="J41" s="141"/>
      <c r="K41" s="143"/>
    </row>
    <row r="42" spans="2:11" s="1" customFormat="1" ht="36.950000000000003" customHeight="1">
      <c r="B42" s="40"/>
      <c r="C42" s="29" t="s">
        <v>135</v>
      </c>
      <c r="D42" s="41"/>
      <c r="E42" s="41"/>
      <c r="F42" s="41"/>
      <c r="G42" s="41"/>
      <c r="H42" s="41"/>
      <c r="I42" s="118"/>
      <c r="J42" s="41"/>
      <c r="K42" s="44"/>
    </row>
    <row r="43" spans="2:11" s="1" customFormat="1" ht="6.95" customHeight="1">
      <c r="B43" s="40"/>
      <c r="C43" s="41"/>
      <c r="D43" s="41"/>
      <c r="E43" s="41"/>
      <c r="F43" s="41"/>
      <c r="G43" s="41"/>
      <c r="H43" s="41"/>
      <c r="I43" s="118"/>
      <c r="J43" s="41"/>
      <c r="K43" s="44"/>
    </row>
    <row r="44" spans="2:11" s="1" customFormat="1" ht="14.45" customHeight="1">
      <c r="B44" s="40"/>
      <c r="C44" s="36" t="s">
        <v>18</v>
      </c>
      <c r="D44" s="41"/>
      <c r="E44" s="41"/>
      <c r="F44" s="41"/>
      <c r="G44" s="41"/>
      <c r="H44" s="41"/>
      <c r="I44" s="118"/>
      <c r="J44" s="41"/>
      <c r="K44" s="44"/>
    </row>
    <row r="45" spans="2:11" s="1" customFormat="1" ht="22.5" customHeight="1">
      <c r="B45" s="40"/>
      <c r="C45" s="41"/>
      <c r="D45" s="41"/>
      <c r="E45" s="380" t="str">
        <f>E7</f>
        <v>Bernartice-bezbariérové chodníky Bechyňská ul.</v>
      </c>
      <c r="F45" s="381"/>
      <c r="G45" s="381"/>
      <c r="H45" s="381"/>
      <c r="I45" s="118"/>
      <c r="J45" s="41"/>
      <c r="K45" s="44"/>
    </row>
    <row r="46" spans="2:11" s="1" customFormat="1" ht="14.45" customHeight="1">
      <c r="B46" s="40"/>
      <c r="C46" s="36" t="s">
        <v>107</v>
      </c>
      <c r="D46" s="41"/>
      <c r="E46" s="41"/>
      <c r="F46" s="41"/>
      <c r="G46" s="41"/>
      <c r="H46" s="41"/>
      <c r="I46" s="118"/>
      <c r="J46" s="41"/>
      <c r="K46" s="44"/>
    </row>
    <row r="47" spans="2:11" s="1" customFormat="1" ht="23.25" customHeight="1">
      <c r="B47" s="40"/>
      <c r="C47" s="41"/>
      <c r="D47" s="41"/>
      <c r="E47" s="382" t="str">
        <f>E9</f>
        <v>2 - Vedlejší a ostatní náklady</v>
      </c>
      <c r="F47" s="383"/>
      <c r="G47" s="383"/>
      <c r="H47" s="383"/>
      <c r="I47" s="118"/>
      <c r="J47" s="41"/>
      <c r="K47" s="44"/>
    </row>
    <row r="48" spans="2:11" s="1" customFormat="1" ht="6.95" customHeight="1">
      <c r="B48" s="40"/>
      <c r="C48" s="41"/>
      <c r="D48" s="41"/>
      <c r="E48" s="41"/>
      <c r="F48" s="41"/>
      <c r="G48" s="41"/>
      <c r="H48" s="41"/>
      <c r="I48" s="118"/>
      <c r="J48" s="41"/>
      <c r="K48" s="44"/>
    </row>
    <row r="49" spans="2:47" s="1" customFormat="1" ht="18" customHeight="1">
      <c r="B49" s="40"/>
      <c r="C49" s="36" t="s">
        <v>23</v>
      </c>
      <c r="D49" s="41"/>
      <c r="E49" s="41"/>
      <c r="F49" s="34" t="str">
        <f>F12</f>
        <v xml:space="preserve"> </v>
      </c>
      <c r="G49" s="41"/>
      <c r="H49" s="41"/>
      <c r="I49" s="119" t="s">
        <v>25</v>
      </c>
      <c r="J49" s="120" t="str">
        <f>IF(J12="","",J12)</f>
        <v>19. 10. 2017</v>
      </c>
      <c r="K49" s="44"/>
    </row>
    <row r="50" spans="2:47" s="1" customFormat="1" ht="6.95" customHeight="1">
      <c r="B50" s="40"/>
      <c r="C50" s="41"/>
      <c r="D50" s="41"/>
      <c r="E50" s="41"/>
      <c r="F50" s="41"/>
      <c r="G50" s="41"/>
      <c r="H50" s="41"/>
      <c r="I50" s="118"/>
      <c r="J50" s="41"/>
      <c r="K50" s="44"/>
    </row>
    <row r="51" spans="2:47" s="1" customFormat="1">
      <c r="B51" s="40"/>
      <c r="C51" s="36" t="s">
        <v>27</v>
      </c>
      <c r="D51" s="41"/>
      <c r="E51" s="41"/>
      <c r="F51" s="34" t="str">
        <f>E15</f>
        <v xml:space="preserve"> </v>
      </c>
      <c r="G51" s="41"/>
      <c r="H51" s="41"/>
      <c r="I51" s="119" t="s">
        <v>32</v>
      </c>
      <c r="J51" s="34" t="str">
        <f>E21</f>
        <v xml:space="preserve"> </v>
      </c>
      <c r="K51" s="44"/>
    </row>
    <row r="52" spans="2:47" s="1" customFormat="1" ht="14.45" customHeight="1">
      <c r="B52" s="40"/>
      <c r="C52" s="36" t="s">
        <v>30</v>
      </c>
      <c r="D52" s="41"/>
      <c r="E52" s="41"/>
      <c r="F52" s="34" t="str">
        <f>IF(E18="","",E18)</f>
        <v/>
      </c>
      <c r="G52" s="41"/>
      <c r="H52" s="41"/>
      <c r="I52" s="118"/>
      <c r="J52" s="41"/>
      <c r="K52" s="44"/>
    </row>
    <row r="53" spans="2:47" s="1" customFormat="1" ht="10.35" customHeight="1">
      <c r="B53" s="40"/>
      <c r="C53" s="41"/>
      <c r="D53" s="41"/>
      <c r="E53" s="41"/>
      <c r="F53" s="41"/>
      <c r="G53" s="41"/>
      <c r="H53" s="41"/>
      <c r="I53" s="118"/>
      <c r="J53" s="41"/>
      <c r="K53" s="44"/>
    </row>
    <row r="54" spans="2:47" s="1" customFormat="1" ht="29.25" customHeight="1">
      <c r="B54" s="40"/>
      <c r="C54" s="144" t="s">
        <v>136</v>
      </c>
      <c r="D54" s="132"/>
      <c r="E54" s="132"/>
      <c r="F54" s="132"/>
      <c r="G54" s="132"/>
      <c r="H54" s="132"/>
      <c r="I54" s="145"/>
      <c r="J54" s="146" t="s">
        <v>137</v>
      </c>
      <c r="K54" s="147"/>
    </row>
    <row r="55" spans="2:47" s="1" customFormat="1" ht="10.35" customHeight="1">
      <c r="B55" s="40"/>
      <c r="C55" s="41"/>
      <c r="D55" s="41"/>
      <c r="E55" s="41"/>
      <c r="F55" s="41"/>
      <c r="G55" s="41"/>
      <c r="H55" s="41"/>
      <c r="I55" s="118"/>
      <c r="J55" s="41"/>
      <c r="K55" s="44"/>
    </row>
    <row r="56" spans="2:47" s="1" customFormat="1" ht="29.25" customHeight="1">
      <c r="B56" s="40"/>
      <c r="C56" s="148" t="s">
        <v>138</v>
      </c>
      <c r="D56" s="41"/>
      <c r="E56" s="41"/>
      <c r="F56" s="41"/>
      <c r="G56" s="41"/>
      <c r="H56" s="41"/>
      <c r="I56" s="118"/>
      <c r="J56" s="128">
        <f>J82</f>
        <v>0</v>
      </c>
      <c r="K56" s="44"/>
      <c r="AU56" s="23" t="s">
        <v>139</v>
      </c>
    </row>
    <row r="57" spans="2:47" s="7" customFormat="1" ht="24.95" customHeight="1">
      <c r="B57" s="149"/>
      <c r="C57" s="150"/>
      <c r="D57" s="151" t="s">
        <v>581</v>
      </c>
      <c r="E57" s="152"/>
      <c r="F57" s="152"/>
      <c r="G57" s="152"/>
      <c r="H57" s="152"/>
      <c r="I57" s="153"/>
      <c r="J57" s="154">
        <f>J83</f>
        <v>0</v>
      </c>
      <c r="K57" s="155"/>
    </row>
    <row r="58" spans="2:47" s="8" customFormat="1" ht="19.899999999999999" customHeight="1">
      <c r="B58" s="156"/>
      <c r="C58" s="157"/>
      <c r="D58" s="158" t="s">
        <v>582</v>
      </c>
      <c r="E58" s="159"/>
      <c r="F58" s="159"/>
      <c r="G58" s="159"/>
      <c r="H58" s="159"/>
      <c r="I58" s="160"/>
      <c r="J58" s="161">
        <f>J84</f>
        <v>0</v>
      </c>
      <c r="K58" s="162"/>
    </row>
    <row r="59" spans="2:47" s="8" customFormat="1" ht="19.899999999999999" customHeight="1">
      <c r="B59" s="156"/>
      <c r="C59" s="157"/>
      <c r="D59" s="158" t="s">
        <v>583</v>
      </c>
      <c r="E59" s="159"/>
      <c r="F59" s="159"/>
      <c r="G59" s="159"/>
      <c r="H59" s="159"/>
      <c r="I59" s="160"/>
      <c r="J59" s="161">
        <f>J87</f>
        <v>0</v>
      </c>
      <c r="K59" s="162"/>
    </row>
    <row r="60" spans="2:47" s="8" customFormat="1" ht="19.899999999999999" customHeight="1">
      <c r="B60" s="156"/>
      <c r="C60" s="157"/>
      <c r="D60" s="158" t="s">
        <v>584</v>
      </c>
      <c r="E60" s="159"/>
      <c r="F60" s="159"/>
      <c r="G60" s="159"/>
      <c r="H60" s="159"/>
      <c r="I60" s="160"/>
      <c r="J60" s="161">
        <f>J90</f>
        <v>0</v>
      </c>
      <c r="K60" s="162"/>
    </row>
    <row r="61" spans="2:47" s="8" customFormat="1" ht="19.899999999999999" customHeight="1">
      <c r="B61" s="156"/>
      <c r="C61" s="157"/>
      <c r="D61" s="158" t="s">
        <v>585</v>
      </c>
      <c r="E61" s="159"/>
      <c r="F61" s="159"/>
      <c r="G61" s="159"/>
      <c r="H61" s="159"/>
      <c r="I61" s="160"/>
      <c r="J61" s="161">
        <f>J93</f>
        <v>0</v>
      </c>
      <c r="K61" s="162"/>
    </row>
    <row r="62" spans="2:47" s="8" customFormat="1" ht="19.899999999999999" customHeight="1">
      <c r="B62" s="156"/>
      <c r="C62" s="157"/>
      <c r="D62" s="158" t="s">
        <v>586</v>
      </c>
      <c r="E62" s="159"/>
      <c r="F62" s="159"/>
      <c r="G62" s="159"/>
      <c r="H62" s="159"/>
      <c r="I62" s="160"/>
      <c r="J62" s="161">
        <f>J96</f>
        <v>0</v>
      </c>
      <c r="K62" s="162"/>
    </row>
    <row r="63" spans="2:47" s="1" customFormat="1" ht="21.75" customHeight="1">
      <c r="B63" s="40"/>
      <c r="C63" s="41"/>
      <c r="D63" s="41"/>
      <c r="E63" s="41"/>
      <c r="F63" s="41"/>
      <c r="G63" s="41"/>
      <c r="H63" s="41"/>
      <c r="I63" s="118"/>
      <c r="J63" s="41"/>
      <c r="K63" s="44"/>
    </row>
    <row r="64" spans="2:47" s="1" customFormat="1" ht="6.95" customHeight="1">
      <c r="B64" s="55"/>
      <c r="C64" s="56"/>
      <c r="D64" s="56"/>
      <c r="E64" s="56"/>
      <c r="F64" s="56"/>
      <c r="G64" s="56"/>
      <c r="H64" s="56"/>
      <c r="I64" s="139"/>
      <c r="J64" s="56"/>
      <c r="K64" s="57"/>
    </row>
    <row r="68" spans="2:12" s="1" customFormat="1" ht="6.95" customHeight="1">
      <c r="B68" s="58"/>
      <c r="C68" s="59"/>
      <c r="D68" s="59"/>
      <c r="E68" s="59"/>
      <c r="F68" s="59"/>
      <c r="G68" s="59"/>
      <c r="H68" s="59"/>
      <c r="I68" s="142"/>
      <c r="J68" s="59"/>
      <c r="K68" s="59"/>
      <c r="L68" s="60"/>
    </row>
    <row r="69" spans="2:12" s="1" customFormat="1" ht="36.950000000000003" customHeight="1">
      <c r="B69" s="40"/>
      <c r="C69" s="61" t="s">
        <v>149</v>
      </c>
      <c r="D69" s="62"/>
      <c r="E69" s="62"/>
      <c r="F69" s="62"/>
      <c r="G69" s="62"/>
      <c r="H69" s="62"/>
      <c r="I69" s="163"/>
      <c r="J69" s="62"/>
      <c r="K69" s="62"/>
      <c r="L69" s="60"/>
    </row>
    <row r="70" spans="2:12" s="1" customFormat="1" ht="6.95" customHeight="1">
      <c r="B70" s="40"/>
      <c r="C70" s="62"/>
      <c r="D70" s="62"/>
      <c r="E70" s="62"/>
      <c r="F70" s="62"/>
      <c r="G70" s="62"/>
      <c r="H70" s="62"/>
      <c r="I70" s="163"/>
      <c r="J70" s="62"/>
      <c r="K70" s="62"/>
      <c r="L70" s="60"/>
    </row>
    <row r="71" spans="2:12" s="1" customFormat="1" ht="14.45" customHeight="1">
      <c r="B71" s="40"/>
      <c r="C71" s="64" t="s">
        <v>18</v>
      </c>
      <c r="D71" s="62"/>
      <c r="E71" s="62"/>
      <c r="F71" s="62"/>
      <c r="G71" s="62"/>
      <c r="H71" s="62"/>
      <c r="I71" s="163"/>
      <c r="J71" s="62"/>
      <c r="K71" s="62"/>
      <c r="L71" s="60"/>
    </row>
    <row r="72" spans="2:12" s="1" customFormat="1" ht="22.5" customHeight="1">
      <c r="B72" s="40"/>
      <c r="C72" s="62"/>
      <c r="D72" s="62"/>
      <c r="E72" s="384" t="str">
        <f>E7</f>
        <v>Bernartice-bezbariérové chodníky Bechyňská ul.</v>
      </c>
      <c r="F72" s="385"/>
      <c r="G72" s="385"/>
      <c r="H72" s="385"/>
      <c r="I72" s="163"/>
      <c r="J72" s="62"/>
      <c r="K72" s="62"/>
      <c r="L72" s="60"/>
    </row>
    <row r="73" spans="2:12" s="1" customFormat="1" ht="14.45" customHeight="1">
      <c r="B73" s="40"/>
      <c r="C73" s="64" t="s">
        <v>107</v>
      </c>
      <c r="D73" s="62"/>
      <c r="E73" s="62"/>
      <c r="F73" s="62"/>
      <c r="G73" s="62"/>
      <c r="H73" s="62"/>
      <c r="I73" s="163"/>
      <c r="J73" s="62"/>
      <c r="K73" s="62"/>
      <c r="L73" s="60"/>
    </row>
    <row r="74" spans="2:12" s="1" customFormat="1" ht="23.25" customHeight="1">
      <c r="B74" s="40"/>
      <c r="C74" s="62"/>
      <c r="D74" s="62"/>
      <c r="E74" s="360" t="str">
        <f>E9</f>
        <v>2 - Vedlejší a ostatní náklady</v>
      </c>
      <c r="F74" s="386"/>
      <c r="G74" s="386"/>
      <c r="H74" s="386"/>
      <c r="I74" s="163"/>
      <c r="J74" s="62"/>
      <c r="K74" s="62"/>
      <c r="L74" s="60"/>
    </row>
    <row r="75" spans="2:12" s="1" customFormat="1" ht="6.95" customHeight="1">
      <c r="B75" s="40"/>
      <c r="C75" s="62"/>
      <c r="D75" s="62"/>
      <c r="E75" s="62"/>
      <c r="F75" s="62"/>
      <c r="G75" s="62"/>
      <c r="H75" s="62"/>
      <c r="I75" s="163"/>
      <c r="J75" s="62"/>
      <c r="K75" s="62"/>
      <c r="L75" s="60"/>
    </row>
    <row r="76" spans="2:12" s="1" customFormat="1" ht="18" customHeight="1">
      <c r="B76" s="40"/>
      <c r="C76" s="64" t="s">
        <v>23</v>
      </c>
      <c r="D76" s="62"/>
      <c r="E76" s="62"/>
      <c r="F76" s="164" t="str">
        <f>F12</f>
        <v xml:space="preserve"> </v>
      </c>
      <c r="G76" s="62"/>
      <c r="H76" s="62"/>
      <c r="I76" s="165" t="s">
        <v>25</v>
      </c>
      <c r="J76" s="72" t="str">
        <f>IF(J12="","",J12)</f>
        <v>19. 10. 2017</v>
      </c>
      <c r="K76" s="62"/>
      <c r="L76" s="60"/>
    </row>
    <row r="77" spans="2:12" s="1" customFormat="1" ht="6.95" customHeight="1">
      <c r="B77" s="40"/>
      <c r="C77" s="62"/>
      <c r="D77" s="62"/>
      <c r="E77" s="62"/>
      <c r="F77" s="62"/>
      <c r="G77" s="62"/>
      <c r="H77" s="62"/>
      <c r="I77" s="163"/>
      <c r="J77" s="62"/>
      <c r="K77" s="62"/>
      <c r="L77" s="60"/>
    </row>
    <row r="78" spans="2:12" s="1" customFormat="1">
      <c r="B78" s="40"/>
      <c r="C78" s="64" t="s">
        <v>27</v>
      </c>
      <c r="D78" s="62"/>
      <c r="E78" s="62"/>
      <c r="F78" s="164" t="str">
        <f>E15</f>
        <v xml:space="preserve"> </v>
      </c>
      <c r="G78" s="62"/>
      <c r="H78" s="62"/>
      <c r="I78" s="165" t="s">
        <v>32</v>
      </c>
      <c r="J78" s="164" t="str">
        <f>E21</f>
        <v xml:space="preserve"> </v>
      </c>
      <c r="K78" s="62"/>
      <c r="L78" s="60"/>
    </row>
    <row r="79" spans="2:12" s="1" customFormat="1" ht="14.45" customHeight="1">
      <c r="B79" s="40"/>
      <c r="C79" s="64" t="s">
        <v>30</v>
      </c>
      <c r="D79" s="62"/>
      <c r="E79" s="62"/>
      <c r="F79" s="164" t="str">
        <f>IF(E18="","",E18)</f>
        <v/>
      </c>
      <c r="G79" s="62"/>
      <c r="H79" s="62"/>
      <c r="I79" s="163"/>
      <c r="J79" s="62"/>
      <c r="K79" s="62"/>
      <c r="L79" s="60"/>
    </row>
    <row r="80" spans="2:12" s="1" customFormat="1" ht="10.35" customHeight="1">
      <c r="B80" s="40"/>
      <c r="C80" s="62"/>
      <c r="D80" s="62"/>
      <c r="E80" s="62"/>
      <c r="F80" s="62"/>
      <c r="G80" s="62"/>
      <c r="H80" s="62"/>
      <c r="I80" s="163"/>
      <c r="J80" s="62"/>
      <c r="K80" s="62"/>
      <c r="L80" s="60"/>
    </row>
    <row r="81" spans="2:65" s="9" customFormat="1" ht="29.25" customHeight="1">
      <c r="B81" s="166"/>
      <c r="C81" s="167" t="s">
        <v>150</v>
      </c>
      <c r="D81" s="168" t="s">
        <v>54</v>
      </c>
      <c r="E81" s="168" t="s">
        <v>50</v>
      </c>
      <c r="F81" s="168" t="s">
        <v>151</v>
      </c>
      <c r="G81" s="168" t="s">
        <v>152</v>
      </c>
      <c r="H81" s="168" t="s">
        <v>153</v>
      </c>
      <c r="I81" s="169" t="s">
        <v>154</v>
      </c>
      <c r="J81" s="168" t="s">
        <v>137</v>
      </c>
      <c r="K81" s="170" t="s">
        <v>155</v>
      </c>
      <c r="L81" s="171"/>
      <c r="M81" s="80" t="s">
        <v>156</v>
      </c>
      <c r="N81" s="81" t="s">
        <v>39</v>
      </c>
      <c r="O81" s="81" t="s">
        <v>157</v>
      </c>
      <c r="P81" s="81" t="s">
        <v>158</v>
      </c>
      <c r="Q81" s="81" t="s">
        <v>159</v>
      </c>
      <c r="R81" s="81" t="s">
        <v>160</v>
      </c>
      <c r="S81" s="81" t="s">
        <v>161</v>
      </c>
      <c r="T81" s="82" t="s">
        <v>162</v>
      </c>
    </row>
    <row r="82" spans="2:65" s="1" customFormat="1" ht="29.25" customHeight="1">
      <c r="B82" s="40"/>
      <c r="C82" s="86" t="s">
        <v>138</v>
      </c>
      <c r="D82" s="62"/>
      <c r="E82" s="62"/>
      <c r="F82" s="62"/>
      <c r="G82" s="62"/>
      <c r="H82" s="62"/>
      <c r="I82" s="163"/>
      <c r="J82" s="172">
        <f>BK82</f>
        <v>0</v>
      </c>
      <c r="K82" s="62"/>
      <c r="L82" s="60"/>
      <c r="M82" s="83"/>
      <c r="N82" s="84"/>
      <c r="O82" s="84"/>
      <c r="P82" s="173">
        <f>P83</f>
        <v>0</v>
      </c>
      <c r="Q82" s="84"/>
      <c r="R82" s="173">
        <f>R83</f>
        <v>0</v>
      </c>
      <c r="S82" s="84"/>
      <c r="T82" s="174">
        <f>T83</f>
        <v>0</v>
      </c>
      <c r="AT82" s="23" t="s">
        <v>68</v>
      </c>
      <c r="AU82" s="23" t="s">
        <v>139</v>
      </c>
      <c r="BK82" s="175">
        <f>BK83</f>
        <v>0</v>
      </c>
    </row>
    <row r="83" spans="2:65" s="10" customFormat="1" ht="37.35" customHeight="1">
      <c r="B83" s="176"/>
      <c r="C83" s="177"/>
      <c r="D83" s="178" t="s">
        <v>68</v>
      </c>
      <c r="E83" s="179" t="s">
        <v>587</v>
      </c>
      <c r="F83" s="179" t="s">
        <v>588</v>
      </c>
      <c r="G83" s="177"/>
      <c r="H83" s="177"/>
      <c r="I83" s="180"/>
      <c r="J83" s="181">
        <f>BK83</f>
        <v>0</v>
      </c>
      <c r="K83" s="177"/>
      <c r="L83" s="182"/>
      <c r="M83" s="183"/>
      <c r="N83" s="184"/>
      <c r="O83" s="184"/>
      <c r="P83" s="185">
        <f>P84+P87+P90+P93+P96</f>
        <v>0</v>
      </c>
      <c r="Q83" s="184"/>
      <c r="R83" s="185">
        <f>R84+R87+R90+R93+R96</f>
        <v>0</v>
      </c>
      <c r="S83" s="184"/>
      <c r="T83" s="186">
        <f>T84+T87+T90+T93+T96</f>
        <v>0</v>
      </c>
      <c r="AR83" s="187" t="s">
        <v>187</v>
      </c>
      <c r="AT83" s="188" t="s">
        <v>68</v>
      </c>
      <c r="AU83" s="188" t="s">
        <v>69</v>
      </c>
      <c r="AY83" s="187" t="s">
        <v>165</v>
      </c>
      <c r="BK83" s="189">
        <f>BK84+BK87+BK90+BK93+BK96</f>
        <v>0</v>
      </c>
    </row>
    <row r="84" spans="2:65" s="10" customFormat="1" ht="19.899999999999999" customHeight="1">
      <c r="B84" s="176"/>
      <c r="C84" s="177"/>
      <c r="D84" s="190" t="s">
        <v>68</v>
      </c>
      <c r="E84" s="191" t="s">
        <v>589</v>
      </c>
      <c r="F84" s="191" t="s">
        <v>590</v>
      </c>
      <c r="G84" s="177"/>
      <c r="H84" s="177"/>
      <c r="I84" s="180"/>
      <c r="J84" s="192">
        <f>BK84</f>
        <v>0</v>
      </c>
      <c r="K84" s="177"/>
      <c r="L84" s="182"/>
      <c r="M84" s="183"/>
      <c r="N84" s="184"/>
      <c r="O84" s="184"/>
      <c r="P84" s="185">
        <f>SUM(P85:P86)</f>
        <v>0</v>
      </c>
      <c r="Q84" s="184"/>
      <c r="R84" s="185">
        <f>SUM(R85:R86)</f>
        <v>0</v>
      </c>
      <c r="S84" s="184"/>
      <c r="T84" s="186">
        <f>SUM(T85:T86)</f>
        <v>0</v>
      </c>
      <c r="AR84" s="187" t="s">
        <v>187</v>
      </c>
      <c r="AT84" s="188" t="s">
        <v>68</v>
      </c>
      <c r="AU84" s="188" t="s">
        <v>74</v>
      </c>
      <c r="AY84" s="187" t="s">
        <v>165</v>
      </c>
      <c r="BK84" s="189">
        <f>SUM(BK85:BK86)</f>
        <v>0</v>
      </c>
    </row>
    <row r="85" spans="2:65" s="1" customFormat="1" ht="159" customHeight="1">
      <c r="B85" s="40"/>
      <c r="C85" s="193" t="s">
        <v>74</v>
      </c>
      <c r="D85" s="193" t="s">
        <v>167</v>
      </c>
      <c r="E85" s="194" t="s">
        <v>591</v>
      </c>
      <c r="F85" s="195" t="s">
        <v>592</v>
      </c>
      <c r="G85" s="196" t="s">
        <v>593</v>
      </c>
      <c r="H85" s="197">
        <v>1</v>
      </c>
      <c r="I85" s="198"/>
      <c r="J85" s="199">
        <f>ROUND(I85*H85,2)</f>
        <v>0</v>
      </c>
      <c r="K85" s="195" t="s">
        <v>594</v>
      </c>
      <c r="L85" s="60"/>
      <c r="M85" s="200" t="s">
        <v>21</v>
      </c>
      <c r="N85" s="201" t="s">
        <v>40</v>
      </c>
      <c r="O85" s="41"/>
      <c r="P85" s="202">
        <f>O85*H85</f>
        <v>0</v>
      </c>
      <c r="Q85" s="202">
        <v>0</v>
      </c>
      <c r="R85" s="202">
        <f>Q85*H85</f>
        <v>0</v>
      </c>
      <c r="S85" s="202">
        <v>0</v>
      </c>
      <c r="T85" s="203">
        <f>S85*H85</f>
        <v>0</v>
      </c>
      <c r="AR85" s="23" t="s">
        <v>595</v>
      </c>
      <c r="AT85" s="23" t="s">
        <v>167</v>
      </c>
      <c r="AU85" s="23" t="s">
        <v>78</v>
      </c>
      <c r="AY85" s="23" t="s">
        <v>165</v>
      </c>
      <c r="BE85" s="204">
        <f>IF(N85="základní",J85,0)</f>
        <v>0</v>
      </c>
      <c r="BF85" s="204">
        <f>IF(N85="snížená",J85,0)</f>
        <v>0</v>
      </c>
      <c r="BG85" s="204">
        <f>IF(N85="zákl. přenesená",J85,0)</f>
        <v>0</v>
      </c>
      <c r="BH85" s="204">
        <f>IF(N85="sníž. přenesená",J85,0)</f>
        <v>0</v>
      </c>
      <c r="BI85" s="204">
        <f>IF(N85="nulová",J85,0)</f>
        <v>0</v>
      </c>
      <c r="BJ85" s="23" t="s">
        <v>74</v>
      </c>
      <c r="BK85" s="204">
        <f>ROUND(I85*H85,2)</f>
        <v>0</v>
      </c>
      <c r="BL85" s="23" t="s">
        <v>595</v>
      </c>
      <c r="BM85" s="23" t="s">
        <v>596</v>
      </c>
    </row>
    <row r="86" spans="2:65" s="1" customFormat="1" ht="108" customHeight="1">
      <c r="B86" s="40"/>
      <c r="C86" s="193" t="s">
        <v>78</v>
      </c>
      <c r="D86" s="193" t="s">
        <v>167</v>
      </c>
      <c r="E86" s="194" t="s">
        <v>597</v>
      </c>
      <c r="F86" s="195" t="s">
        <v>598</v>
      </c>
      <c r="G86" s="196" t="s">
        <v>593</v>
      </c>
      <c r="H86" s="197">
        <v>1</v>
      </c>
      <c r="I86" s="198"/>
      <c r="J86" s="199">
        <f>ROUND(I86*H86,2)</f>
        <v>0</v>
      </c>
      <c r="K86" s="195" t="s">
        <v>599</v>
      </c>
      <c r="L86" s="60"/>
      <c r="M86" s="200" t="s">
        <v>21</v>
      </c>
      <c r="N86" s="201" t="s">
        <v>40</v>
      </c>
      <c r="O86" s="41"/>
      <c r="P86" s="202">
        <f>O86*H86</f>
        <v>0</v>
      </c>
      <c r="Q86" s="202">
        <v>0</v>
      </c>
      <c r="R86" s="202">
        <f>Q86*H86</f>
        <v>0</v>
      </c>
      <c r="S86" s="202">
        <v>0</v>
      </c>
      <c r="T86" s="203">
        <f>S86*H86</f>
        <v>0</v>
      </c>
      <c r="AR86" s="23" t="s">
        <v>595</v>
      </c>
      <c r="AT86" s="23" t="s">
        <v>167</v>
      </c>
      <c r="AU86" s="23" t="s">
        <v>78</v>
      </c>
      <c r="AY86" s="23" t="s">
        <v>165</v>
      </c>
      <c r="BE86" s="204">
        <f>IF(N86="základní",J86,0)</f>
        <v>0</v>
      </c>
      <c r="BF86" s="204">
        <f>IF(N86="snížená",J86,0)</f>
        <v>0</v>
      </c>
      <c r="BG86" s="204">
        <f>IF(N86="zákl. přenesená",J86,0)</f>
        <v>0</v>
      </c>
      <c r="BH86" s="204">
        <f>IF(N86="sníž. přenesená",J86,0)</f>
        <v>0</v>
      </c>
      <c r="BI86" s="204">
        <f>IF(N86="nulová",J86,0)</f>
        <v>0</v>
      </c>
      <c r="BJ86" s="23" t="s">
        <v>74</v>
      </c>
      <c r="BK86" s="204">
        <f>ROUND(I86*H86,2)</f>
        <v>0</v>
      </c>
      <c r="BL86" s="23" t="s">
        <v>595</v>
      </c>
      <c r="BM86" s="23" t="s">
        <v>600</v>
      </c>
    </row>
    <row r="87" spans="2:65" s="10" customFormat="1" ht="29.85" customHeight="1">
      <c r="B87" s="176"/>
      <c r="C87" s="177"/>
      <c r="D87" s="190" t="s">
        <v>68</v>
      </c>
      <c r="E87" s="191" t="s">
        <v>601</v>
      </c>
      <c r="F87" s="191" t="s">
        <v>602</v>
      </c>
      <c r="G87" s="177"/>
      <c r="H87" s="177"/>
      <c r="I87" s="180"/>
      <c r="J87" s="192">
        <f>BK87</f>
        <v>0</v>
      </c>
      <c r="K87" s="177"/>
      <c r="L87" s="182"/>
      <c r="M87" s="183"/>
      <c r="N87" s="184"/>
      <c r="O87" s="184"/>
      <c r="P87" s="185">
        <f>SUM(P88:P89)</f>
        <v>0</v>
      </c>
      <c r="Q87" s="184"/>
      <c r="R87" s="185">
        <f>SUM(R88:R89)</f>
        <v>0</v>
      </c>
      <c r="S87" s="184"/>
      <c r="T87" s="186">
        <f>SUM(T88:T89)</f>
        <v>0</v>
      </c>
      <c r="AR87" s="187" t="s">
        <v>187</v>
      </c>
      <c r="AT87" s="188" t="s">
        <v>68</v>
      </c>
      <c r="AU87" s="188" t="s">
        <v>74</v>
      </c>
      <c r="AY87" s="187" t="s">
        <v>165</v>
      </c>
      <c r="BK87" s="189">
        <f>SUM(BK88:BK89)</f>
        <v>0</v>
      </c>
    </row>
    <row r="88" spans="2:65" s="1" customFormat="1" ht="120.75" customHeight="1">
      <c r="B88" s="40"/>
      <c r="C88" s="193" t="s">
        <v>178</v>
      </c>
      <c r="D88" s="193" t="s">
        <v>167</v>
      </c>
      <c r="E88" s="194" t="s">
        <v>603</v>
      </c>
      <c r="F88" s="195" t="s">
        <v>604</v>
      </c>
      <c r="G88" s="196" t="s">
        <v>593</v>
      </c>
      <c r="H88" s="197">
        <v>1</v>
      </c>
      <c r="I88" s="198"/>
      <c r="J88" s="199">
        <f>ROUND(I88*H88,2)</f>
        <v>0</v>
      </c>
      <c r="K88" s="195" t="s">
        <v>599</v>
      </c>
      <c r="L88" s="60"/>
      <c r="M88" s="200" t="s">
        <v>21</v>
      </c>
      <c r="N88" s="201" t="s">
        <v>40</v>
      </c>
      <c r="O88" s="41"/>
      <c r="P88" s="202">
        <f>O88*H88</f>
        <v>0</v>
      </c>
      <c r="Q88" s="202">
        <v>0</v>
      </c>
      <c r="R88" s="202">
        <f>Q88*H88</f>
        <v>0</v>
      </c>
      <c r="S88" s="202">
        <v>0</v>
      </c>
      <c r="T88" s="203">
        <f>S88*H88</f>
        <v>0</v>
      </c>
      <c r="AR88" s="23" t="s">
        <v>595</v>
      </c>
      <c r="AT88" s="23" t="s">
        <v>167</v>
      </c>
      <c r="AU88" s="23" t="s">
        <v>78</v>
      </c>
      <c r="AY88" s="23" t="s">
        <v>165</v>
      </c>
      <c r="BE88" s="204">
        <f>IF(N88="základní",J88,0)</f>
        <v>0</v>
      </c>
      <c r="BF88" s="204">
        <f>IF(N88="snížená",J88,0)</f>
        <v>0</v>
      </c>
      <c r="BG88" s="204">
        <f>IF(N88="zákl. přenesená",J88,0)</f>
        <v>0</v>
      </c>
      <c r="BH88" s="204">
        <f>IF(N88="sníž. přenesená",J88,0)</f>
        <v>0</v>
      </c>
      <c r="BI88" s="204">
        <f>IF(N88="nulová",J88,0)</f>
        <v>0</v>
      </c>
      <c r="BJ88" s="23" t="s">
        <v>74</v>
      </c>
      <c r="BK88" s="204">
        <f>ROUND(I88*H88,2)</f>
        <v>0</v>
      </c>
      <c r="BL88" s="23" t="s">
        <v>595</v>
      </c>
      <c r="BM88" s="23" t="s">
        <v>605</v>
      </c>
    </row>
    <row r="89" spans="2:65" s="1" customFormat="1" ht="210" customHeight="1">
      <c r="B89" s="40"/>
      <c r="C89" s="193" t="s">
        <v>171</v>
      </c>
      <c r="D89" s="193" t="s">
        <v>167</v>
      </c>
      <c r="E89" s="194" t="s">
        <v>606</v>
      </c>
      <c r="F89" s="195" t="s">
        <v>607</v>
      </c>
      <c r="G89" s="196" t="s">
        <v>593</v>
      </c>
      <c r="H89" s="197">
        <v>1</v>
      </c>
      <c r="I89" s="198"/>
      <c r="J89" s="199">
        <f>ROUND(I89*H89,2)</f>
        <v>0</v>
      </c>
      <c r="K89" s="195" t="s">
        <v>599</v>
      </c>
      <c r="L89" s="60"/>
      <c r="M89" s="200" t="s">
        <v>21</v>
      </c>
      <c r="N89" s="201" t="s">
        <v>40</v>
      </c>
      <c r="O89" s="41"/>
      <c r="P89" s="202">
        <f>O89*H89</f>
        <v>0</v>
      </c>
      <c r="Q89" s="202">
        <v>0</v>
      </c>
      <c r="R89" s="202">
        <f>Q89*H89</f>
        <v>0</v>
      </c>
      <c r="S89" s="202">
        <v>0</v>
      </c>
      <c r="T89" s="203">
        <f>S89*H89</f>
        <v>0</v>
      </c>
      <c r="AR89" s="23" t="s">
        <v>595</v>
      </c>
      <c r="AT89" s="23" t="s">
        <v>167</v>
      </c>
      <c r="AU89" s="23" t="s">
        <v>78</v>
      </c>
      <c r="AY89" s="23" t="s">
        <v>165</v>
      </c>
      <c r="BE89" s="204">
        <f>IF(N89="základní",J89,0)</f>
        <v>0</v>
      </c>
      <c r="BF89" s="204">
        <f>IF(N89="snížená",J89,0)</f>
        <v>0</v>
      </c>
      <c r="BG89" s="204">
        <f>IF(N89="zákl. přenesená",J89,0)</f>
        <v>0</v>
      </c>
      <c r="BH89" s="204">
        <f>IF(N89="sníž. přenesená",J89,0)</f>
        <v>0</v>
      </c>
      <c r="BI89" s="204">
        <f>IF(N89="nulová",J89,0)</f>
        <v>0</v>
      </c>
      <c r="BJ89" s="23" t="s">
        <v>74</v>
      </c>
      <c r="BK89" s="204">
        <f>ROUND(I89*H89,2)</f>
        <v>0</v>
      </c>
      <c r="BL89" s="23" t="s">
        <v>595</v>
      </c>
      <c r="BM89" s="23" t="s">
        <v>608</v>
      </c>
    </row>
    <row r="90" spans="2:65" s="10" customFormat="1" ht="29.85" customHeight="1">
      <c r="B90" s="176"/>
      <c r="C90" s="177"/>
      <c r="D90" s="190" t="s">
        <v>68</v>
      </c>
      <c r="E90" s="191" t="s">
        <v>609</v>
      </c>
      <c r="F90" s="191" t="s">
        <v>610</v>
      </c>
      <c r="G90" s="177"/>
      <c r="H90" s="177"/>
      <c r="I90" s="180"/>
      <c r="J90" s="192">
        <f>BK90</f>
        <v>0</v>
      </c>
      <c r="K90" s="177"/>
      <c r="L90" s="182"/>
      <c r="M90" s="183"/>
      <c r="N90" s="184"/>
      <c r="O90" s="184"/>
      <c r="P90" s="185">
        <f>SUM(P91:P92)</f>
        <v>0</v>
      </c>
      <c r="Q90" s="184"/>
      <c r="R90" s="185">
        <f>SUM(R91:R92)</f>
        <v>0</v>
      </c>
      <c r="S90" s="184"/>
      <c r="T90" s="186">
        <f>SUM(T91:T92)</f>
        <v>0</v>
      </c>
      <c r="AR90" s="187" t="s">
        <v>187</v>
      </c>
      <c r="AT90" s="188" t="s">
        <v>68</v>
      </c>
      <c r="AU90" s="188" t="s">
        <v>74</v>
      </c>
      <c r="AY90" s="187" t="s">
        <v>165</v>
      </c>
      <c r="BK90" s="189">
        <f>SUM(BK91:BK92)</f>
        <v>0</v>
      </c>
    </row>
    <row r="91" spans="2:65" s="1" customFormat="1" ht="22.5" customHeight="1">
      <c r="B91" s="40"/>
      <c r="C91" s="193" t="s">
        <v>194</v>
      </c>
      <c r="D91" s="193" t="s">
        <v>167</v>
      </c>
      <c r="E91" s="194" t="s">
        <v>611</v>
      </c>
      <c r="F91" s="195" t="s">
        <v>612</v>
      </c>
      <c r="G91" s="196" t="s">
        <v>593</v>
      </c>
      <c r="H91" s="197">
        <v>10</v>
      </c>
      <c r="I91" s="198"/>
      <c r="J91" s="199">
        <f>ROUND(I91*H91,2)</f>
        <v>0</v>
      </c>
      <c r="K91" s="195" t="s">
        <v>594</v>
      </c>
      <c r="L91" s="60"/>
      <c r="M91" s="200" t="s">
        <v>21</v>
      </c>
      <c r="N91" s="201" t="s">
        <v>40</v>
      </c>
      <c r="O91" s="41"/>
      <c r="P91" s="202">
        <f>O91*H91</f>
        <v>0</v>
      </c>
      <c r="Q91" s="202">
        <v>0</v>
      </c>
      <c r="R91" s="202">
        <f>Q91*H91</f>
        <v>0</v>
      </c>
      <c r="S91" s="202">
        <v>0</v>
      </c>
      <c r="T91" s="203">
        <f>S91*H91</f>
        <v>0</v>
      </c>
      <c r="AR91" s="23" t="s">
        <v>595</v>
      </c>
      <c r="AT91" s="23" t="s">
        <v>167</v>
      </c>
      <c r="AU91" s="23" t="s">
        <v>78</v>
      </c>
      <c r="AY91" s="23" t="s">
        <v>165</v>
      </c>
      <c r="BE91" s="204">
        <f>IF(N91="základní",J91,0)</f>
        <v>0</v>
      </c>
      <c r="BF91" s="204">
        <f>IF(N91="snížená",J91,0)</f>
        <v>0</v>
      </c>
      <c r="BG91" s="204">
        <f>IF(N91="zákl. přenesená",J91,0)</f>
        <v>0</v>
      </c>
      <c r="BH91" s="204">
        <f>IF(N91="sníž. přenesená",J91,0)</f>
        <v>0</v>
      </c>
      <c r="BI91" s="204">
        <f>IF(N91="nulová",J91,0)</f>
        <v>0</v>
      </c>
      <c r="BJ91" s="23" t="s">
        <v>74</v>
      </c>
      <c r="BK91" s="204">
        <f>ROUND(I91*H91,2)</f>
        <v>0</v>
      </c>
      <c r="BL91" s="23" t="s">
        <v>595</v>
      </c>
      <c r="BM91" s="23" t="s">
        <v>613</v>
      </c>
    </row>
    <row r="92" spans="2:65" s="1" customFormat="1" ht="44.25" customHeight="1">
      <c r="B92" s="40"/>
      <c r="C92" s="193" t="s">
        <v>199</v>
      </c>
      <c r="D92" s="193" t="s">
        <v>167</v>
      </c>
      <c r="E92" s="194" t="s">
        <v>614</v>
      </c>
      <c r="F92" s="195" t="s">
        <v>615</v>
      </c>
      <c r="G92" s="196" t="s">
        <v>593</v>
      </c>
      <c r="H92" s="197">
        <v>1</v>
      </c>
      <c r="I92" s="198"/>
      <c r="J92" s="199">
        <f>ROUND(I92*H92,2)</f>
        <v>0</v>
      </c>
      <c r="K92" s="195" t="s">
        <v>594</v>
      </c>
      <c r="L92" s="60"/>
      <c r="M92" s="200" t="s">
        <v>21</v>
      </c>
      <c r="N92" s="201" t="s">
        <v>40</v>
      </c>
      <c r="O92" s="41"/>
      <c r="P92" s="202">
        <f>O92*H92</f>
        <v>0</v>
      </c>
      <c r="Q92" s="202">
        <v>0</v>
      </c>
      <c r="R92" s="202">
        <f>Q92*H92</f>
        <v>0</v>
      </c>
      <c r="S92" s="202">
        <v>0</v>
      </c>
      <c r="T92" s="203">
        <f>S92*H92</f>
        <v>0</v>
      </c>
      <c r="AR92" s="23" t="s">
        <v>595</v>
      </c>
      <c r="AT92" s="23" t="s">
        <v>167</v>
      </c>
      <c r="AU92" s="23" t="s">
        <v>78</v>
      </c>
      <c r="AY92" s="23" t="s">
        <v>165</v>
      </c>
      <c r="BE92" s="204">
        <f>IF(N92="základní",J92,0)</f>
        <v>0</v>
      </c>
      <c r="BF92" s="204">
        <f>IF(N92="snížená",J92,0)</f>
        <v>0</v>
      </c>
      <c r="BG92" s="204">
        <f>IF(N92="zákl. přenesená",J92,0)</f>
        <v>0</v>
      </c>
      <c r="BH92" s="204">
        <f>IF(N92="sníž. přenesená",J92,0)</f>
        <v>0</v>
      </c>
      <c r="BI92" s="204">
        <f>IF(N92="nulová",J92,0)</f>
        <v>0</v>
      </c>
      <c r="BJ92" s="23" t="s">
        <v>74</v>
      </c>
      <c r="BK92" s="204">
        <f>ROUND(I92*H92,2)</f>
        <v>0</v>
      </c>
      <c r="BL92" s="23" t="s">
        <v>595</v>
      </c>
      <c r="BM92" s="23" t="s">
        <v>616</v>
      </c>
    </row>
    <row r="93" spans="2:65" s="10" customFormat="1" ht="29.85" customHeight="1">
      <c r="B93" s="176"/>
      <c r="C93" s="177"/>
      <c r="D93" s="190" t="s">
        <v>68</v>
      </c>
      <c r="E93" s="191" t="s">
        <v>617</v>
      </c>
      <c r="F93" s="191" t="s">
        <v>618</v>
      </c>
      <c r="G93" s="177"/>
      <c r="H93" s="177"/>
      <c r="I93" s="180"/>
      <c r="J93" s="192">
        <f>BK93</f>
        <v>0</v>
      </c>
      <c r="K93" s="177"/>
      <c r="L93" s="182"/>
      <c r="M93" s="183"/>
      <c r="N93" s="184"/>
      <c r="O93" s="184"/>
      <c r="P93" s="185">
        <f>SUM(P94:P95)</f>
        <v>0</v>
      </c>
      <c r="Q93" s="184"/>
      <c r="R93" s="185">
        <f>SUM(R94:R95)</f>
        <v>0</v>
      </c>
      <c r="S93" s="184"/>
      <c r="T93" s="186">
        <f>SUM(T94:T95)</f>
        <v>0</v>
      </c>
      <c r="AR93" s="187" t="s">
        <v>187</v>
      </c>
      <c r="AT93" s="188" t="s">
        <v>68</v>
      </c>
      <c r="AU93" s="188" t="s">
        <v>74</v>
      </c>
      <c r="AY93" s="187" t="s">
        <v>165</v>
      </c>
      <c r="BK93" s="189">
        <f>SUM(BK94:BK95)</f>
        <v>0</v>
      </c>
    </row>
    <row r="94" spans="2:65" s="1" customFormat="1" ht="22.5" customHeight="1">
      <c r="B94" s="40"/>
      <c r="C94" s="193" t="s">
        <v>206</v>
      </c>
      <c r="D94" s="193" t="s">
        <v>167</v>
      </c>
      <c r="E94" s="194" t="s">
        <v>619</v>
      </c>
      <c r="F94" s="195" t="s">
        <v>620</v>
      </c>
      <c r="G94" s="196" t="s">
        <v>593</v>
      </c>
      <c r="H94" s="197">
        <v>1</v>
      </c>
      <c r="I94" s="198"/>
      <c r="J94" s="199">
        <f>ROUND(I94*H94,2)</f>
        <v>0</v>
      </c>
      <c r="K94" s="195" t="s">
        <v>594</v>
      </c>
      <c r="L94" s="60"/>
      <c r="M94" s="200" t="s">
        <v>21</v>
      </c>
      <c r="N94" s="201" t="s">
        <v>40</v>
      </c>
      <c r="O94" s="41"/>
      <c r="P94" s="202">
        <f>O94*H94</f>
        <v>0</v>
      </c>
      <c r="Q94" s="202">
        <v>0</v>
      </c>
      <c r="R94" s="202">
        <f>Q94*H94</f>
        <v>0</v>
      </c>
      <c r="S94" s="202">
        <v>0</v>
      </c>
      <c r="T94" s="203">
        <f>S94*H94</f>
        <v>0</v>
      </c>
      <c r="AR94" s="23" t="s">
        <v>595</v>
      </c>
      <c r="AT94" s="23" t="s">
        <v>167</v>
      </c>
      <c r="AU94" s="23" t="s">
        <v>78</v>
      </c>
      <c r="AY94" s="23" t="s">
        <v>165</v>
      </c>
      <c r="BE94" s="204">
        <f>IF(N94="základní",J94,0)</f>
        <v>0</v>
      </c>
      <c r="BF94" s="204">
        <f>IF(N94="snížená",J94,0)</f>
        <v>0</v>
      </c>
      <c r="BG94" s="204">
        <f>IF(N94="zákl. přenesená",J94,0)</f>
        <v>0</v>
      </c>
      <c r="BH94" s="204">
        <f>IF(N94="sníž. přenesená",J94,0)</f>
        <v>0</v>
      </c>
      <c r="BI94" s="204">
        <f>IF(N94="nulová",J94,0)</f>
        <v>0</v>
      </c>
      <c r="BJ94" s="23" t="s">
        <v>74</v>
      </c>
      <c r="BK94" s="204">
        <f>ROUND(I94*H94,2)</f>
        <v>0</v>
      </c>
      <c r="BL94" s="23" t="s">
        <v>595</v>
      </c>
      <c r="BM94" s="23" t="s">
        <v>621</v>
      </c>
    </row>
    <row r="95" spans="2:65" s="1" customFormat="1" ht="67.5">
      <c r="B95" s="40"/>
      <c r="C95" s="62"/>
      <c r="D95" s="217" t="s">
        <v>284</v>
      </c>
      <c r="E95" s="62"/>
      <c r="F95" s="256" t="s">
        <v>622</v>
      </c>
      <c r="G95" s="62"/>
      <c r="H95" s="62"/>
      <c r="I95" s="163"/>
      <c r="J95" s="62"/>
      <c r="K95" s="62"/>
      <c r="L95" s="60"/>
      <c r="M95" s="257"/>
      <c r="N95" s="41"/>
      <c r="O95" s="41"/>
      <c r="P95" s="41"/>
      <c r="Q95" s="41"/>
      <c r="R95" s="41"/>
      <c r="S95" s="41"/>
      <c r="T95" s="77"/>
      <c r="AT95" s="23" t="s">
        <v>284</v>
      </c>
      <c r="AU95" s="23" t="s">
        <v>78</v>
      </c>
    </row>
    <row r="96" spans="2:65" s="10" customFormat="1" ht="29.85" customHeight="1">
      <c r="B96" s="176"/>
      <c r="C96" s="177"/>
      <c r="D96" s="190" t="s">
        <v>68</v>
      </c>
      <c r="E96" s="191" t="s">
        <v>623</v>
      </c>
      <c r="F96" s="191" t="s">
        <v>624</v>
      </c>
      <c r="G96" s="177"/>
      <c r="H96" s="177"/>
      <c r="I96" s="180"/>
      <c r="J96" s="192">
        <f>BK96</f>
        <v>0</v>
      </c>
      <c r="K96" s="177"/>
      <c r="L96" s="182"/>
      <c r="M96" s="183"/>
      <c r="N96" s="184"/>
      <c r="O96" s="184"/>
      <c r="P96" s="185">
        <f>SUM(P97:P98)</f>
        <v>0</v>
      </c>
      <c r="Q96" s="184"/>
      <c r="R96" s="185">
        <f>SUM(R97:R98)</f>
        <v>0</v>
      </c>
      <c r="S96" s="184"/>
      <c r="T96" s="186">
        <f>SUM(T97:T98)</f>
        <v>0</v>
      </c>
      <c r="AR96" s="187" t="s">
        <v>187</v>
      </c>
      <c r="AT96" s="188" t="s">
        <v>68</v>
      </c>
      <c r="AU96" s="188" t="s">
        <v>74</v>
      </c>
      <c r="AY96" s="187" t="s">
        <v>165</v>
      </c>
      <c r="BK96" s="189">
        <f>SUM(BK97:BK98)</f>
        <v>0</v>
      </c>
    </row>
    <row r="97" spans="2:65" s="1" customFormat="1" ht="22.5" customHeight="1">
      <c r="B97" s="40"/>
      <c r="C97" s="193" t="s">
        <v>212</v>
      </c>
      <c r="D97" s="193" t="s">
        <v>167</v>
      </c>
      <c r="E97" s="194" t="s">
        <v>625</v>
      </c>
      <c r="F97" s="195" t="s">
        <v>626</v>
      </c>
      <c r="G97" s="196" t="s">
        <v>593</v>
      </c>
      <c r="H97" s="197">
        <v>1</v>
      </c>
      <c r="I97" s="198"/>
      <c r="J97" s="199">
        <f>ROUND(I97*H97,2)</f>
        <v>0</v>
      </c>
      <c r="K97" s="195" t="s">
        <v>599</v>
      </c>
      <c r="L97" s="60"/>
      <c r="M97" s="200" t="s">
        <v>21</v>
      </c>
      <c r="N97" s="201" t="s">
        <v>40</v>
      </c>
      <c r="O97" s="41"/>
      <c r="P97" s="202">
        <f>O97*H97</f>
        <v>0</v>
      </c>
      <c r="Q97" s="202">
        <v>0</v>
      </c>
      <c r="R97" s="202">
        <f>Q97*H97</f>
        <v>0</v>
      </c>
      <c r="S97" s="202">
        <v>0</v>
      </c>
      <c r="T97" s="203">
        <f>S97*H97</f>
        <v>0</v>
      </c>
      <c r="AR97" s="23" t="s">
        <v>595</v>
      </c>
      <c r="AT97" s="23" t="s">
        <v>167</v>
      </c>
      <c r="AU97" s="23" t="s">
        <v>78</v>
      </c>
      <c r="AY97" s="23" t="s">
        <v>165</v>
      </c>
      <c r="BE97" s="204">
        <f>IF(N97="základní",J97,0)</f>
        <v>0</v>
      </c>
      <c r="BF97" s="204">
        <f>IF(N97="snížená",J97,0)</f>
        <v>0</v>
      </c>
      <c r="BG97" s="204">
        <f>IF(N97="zákl. přenesená",J97,0)</f>
        <v>0</v>
      </c>
      <c r="BH97" s="204">
        <f>IF(N97="sníž. přenesená",J97,0)</f>
        <v>0</v>
      </c>
      <c r="BI97" s="204">
        <f>IF(N97="nulová",J97,0)</f>
        <v>0</v>
      </c>
      <c r="BJ97" s="23" t="s">
        <v>74</v>
      </c>
      <c r="BK97" s="204">
        <f>ROUND(I97*H97,2)</f>
        <v>0</v>
      </c>
      <c r="BL97" s="23" t="s">
        <v>595</v>
      </c>
      <c r="BM97" s="23" t="s">
        <v>627</v>
      </c>
    </row>
    <row r="98" spans="2:65" s="1" customFormat="1" ht="27">
      <c r="B98" s="40"/>
      <c r="C98" s="62"/>
      <c r="D98" s="217" t="s">
        <v>284</v>
      </c>
      <c r="E98" s="62"/>
      <c r="F98" s="256" t="s">
        <v>628</v>
      </c>
      <c r="G98" s="62"/>
      <c r="H98" s="62"/>
      <c r="I98" s="163"/>
      <c r="J98" s="62"/>
      <c r="K98" s="62"/>
      <c r="L98" s="60"/>
      <c r="M98" s="261"/>
      <c r="N98" s="262"/>
      <c r="O98" s="262"/>
      <c r="P98" s="262"/>
      <c r="Q98" s="262"/>
      <c r="R98" s="262"/>
      <c r="S98" s="262"/>
      <c r="T98" s="263"/>
      <c r="AT98" s="23" t="s">
        <v>284</v>
      </c>
      <c r="AU98" s="23" t="s">
        <v>78</v>
      </c>
    </row>
    <row r="99" spans="2:65" s="1" customFormat="1" ht="6.95" customHeight="1">
      <c r="B99" s="55"/>
      <c r="C99" s="56"/>
      <c r="D99" s="56"/>
      <c r="E99" s="56"/>
      <c r="F99" s="56"/>
      <c r="G99" s="56"/>
      <c r="H99" s="56"/>
      <c r="I99" s="139"/>
      <c r="J99" s="56"/>
      <c r="K99" s="56"/>
      <c r="L99" s="60"/>
    </row>
  </sheetData>
  <sheetProtection password="CC35" sheet="1" objects="1" scenarios="1" formatCells="0" formatColumns="0" formatRows="0" sort="0" autoFilter="0"/>
  <autoFilter ref="C81:K98"/>
  <mergeCells count="9">
    <mergeCell ref="E72:H72"/>
    <mergeCell ref="E74:H7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64" customWidth="1"/>
    <col min="2" max="2" width="1.6640625" style="264" customWidth="1"/>
    <col min="3" max="4" width="5" style="264" customWidth="1"/>
    <col min="5" max="5" width="11.6640625" style="264" customWidth="1"/>
    <col min="6" max="6" width="9.1640625" style="264" customWidth="1"/>
    <col min="7" max="7" width="5" style="264" customWidth="1"/>
    <col min="8" max="8" width="77.83203125" style="264" customWidth="1"/>
    <col min="9" max="10" width="20" style="264" customWidth="1"/>
    <col min="11" max="11" width="1.6640625" style="264" customWidth="1"/>
  </cols>
  <sheetData>
    <row r="1" spans="2:11" ht="37.5" customHeight="1"/>
    <row r="2" spans="2:11" ht="7.5" customHeight="1">
      <c r="B2" s="265"/>
      <c r="C2" s="266"/>
      <c r="D2" s="266"/>
      <c r="E2" s="266"/>
      <c r="F2" s="266"/>
      <c r="G2" s="266"/>
      <c r="H2" s="266"/>
      <c r="I2" s="266"/>
      <c r="J2" s="266"/>
      <c r="K2" s="267"/>
    </row>
    <row r="3" spans="2:11" s="14" customFormat="1" ht="45" customHeight="1">
      <c r="B3" s="268"/>
      <c r="C3" s="391" t="s">
        <v>629</v>
      </c>
      <c r="D3" s="391"/>
      <c r="E3" s="391"/>
      <c r="F3" s="391"/>
      <c r="G3" s="391"/>
      <c r="H3" s="391"/>
      <c r="I3" s="391"/>
      <c r="J3" s="391"/>
      <c r="K3" s="269"/>
    </row>
    <row r="4" spans="2:11" ht="25.5" customHeight="1">
      <c r="B4" s="270"/>
      <c r="C4" s="395" t="s">
        <v>630</v>
      </c>
      <c r="D4" s="395"/>
      <c r="E4" s="395"/>
      <c r="F4" s="395"/>
      <c r="G4" s="395"/>
      <c r="H4" s="395"/>
      <c r="I4" s="395"/>
      <c r="J4" s="395"/>
      <c r="K4" s="271"/>
    </row>
    <row r="5" spans="2:11" ht="5.25" customHeight="1">
      <c r="B5" s="270"/>
      <c r="C5" s="272"/>
      <c r="D5" s="272"/>
      <c r="E5" s="272"/>
      <c r="F5" s="272"/>
      <c r="G5" s="272"/>
      <c r="H5" s="272"/>
      <c r="I5" s="272"/>
      <c r="J5" s="272"/>
      <c r="K5" s="271"/>
    </row>
    <row r="6" spans="2:11" ht="15" customHeight="1">
      <c r="B6" s="270"/>
      <c r="C6" s="394" t="s">
        <v>631</v>
      </c>
      <c r="D6" s="394"/>
      <c r="E6" s="394"/>
      <c r="F6" s="394"/>
      <c r="G6" s="394"/>
      <c r="H6" s="394"/>
      <c r="I6" s="394"/>
      <c r="J6" s="394"/>
      <c r="K6" s="271"/>
    </row>
    <row r="7" spans="2:11" ht="15" customHeight="1">
      <c r="B7" s="274"/>
      <c r="C7" s="394" t="s">
        <v>632</v>
      </c>
      <c r="D7" s="394"/>
      <c r="E7" s="394"/>
      <c r="F7" s="394"/>
      <c r="G7" s="394"/>
      <c r="H7" s="394"/>
      <c r="I7" s="394"/>
      <c r="J7" s="394"/>
      <c r="K7" s="271"/>
    </row>
    <row r="8" spans="2:11" ht="12.75" customHeight="1">
      <c r="B8" s="274"/>
      <c r="C8" s="273"/>
      <c r="D8" s="273"/>
      <c r="E8" s="273"/>
      <c r="F8" s="273"/>
      <c r="G8" s="273"/>
      <c r="H8" s="273"/>
      <c r="I8" s="273"/>
      <c r="J8" s="273"/>
      <c r="K8" s="271"/>
    </row>
    <row r="9" spans="2:11" ht="15" customHeight="1">
      <c r="B9" s="274"/>
      <c r="C9" s="394" t="s">
        <v>633</v>
      </c>
      <c r="D9" s="394"/>
      <c r="E9" s="394"/>
      <c r="F9" s="394"/>
      <c r="G9" s="394"/>
      <c r="H9" s="394"/>
      <c r="I9" s="394"/>
      <c r="J9" s="394"/>
      <c r="K9" s="271"/>
    </row>
    <row r="10" spans="2:11" ht="15" customHeight="1">
      <c r="B10" s="274"/>
      <c r="C10" s="273"/>
      <c r="D10" s="394" t="s">
        <v>634</v>
      </c>
      <c r="E10" s="394"/>
      <c r="F10" s="394"/>
      <c r="G10" s="394"/>
      <c r="H10" s="394"/>
      <c r="I10" s="394"/>
      <c r="J10" s="394"/>
      <c r="K10" s="271"/>
    </row>
    <row r="11" spans="2:11" ht="15" customHeight="1">
      <c r="B11" s="274"/>
      <c r="C11" s="275"/>
      <c r="D11" s="394" t="s">
        <v>635</v>
      </c>
      <c r="E11" s="394"/>
      <c r="F11" s="394"/>
      <c r="G11" s="394"/>
      <c r="H11" s="394"/>
      <c r="I11" s="394"/>
      <c r="J11" s="394"/>
      <c r="K11" s="271"/>
    </row>
    <row r="12" spans="2:11" ht="12.75" customHeight="1">
      <c r="B12" s="274"/>
      <c r="C12" s="275"/>
      <c r="D12" s="275"/>
      <c r="E12" s="275"/>
      <c r="F12" s="275"/>
      <c r="G12" s="275"/>
      <c r="H12" s="275"/>
      <c r="I12" s="275"/>
      <c r="J12" s="275"/>
      <c r="K12" s="271"/>
    </row>
    <row r="13" spans="2:11" ht="15" customHeight="1">
      <c r="B13" s="274"/>
      <c r="C13" s="275"/>
      <c r="D13" s="394" t="s">
        <v>636</v>
      </c>
      <c r="E13" s="394"/>
      <c r="F13" s="394"/>
      <c r="G13" s="394"/>
      <c r="H13" s="394"/>
      <c r="I13" s="394"/>
      <c r="J13" s="394"/>
      <c r="K13" s="271"/>
    </row>
    <row r="14" spans="2:11" ht="15" customHeight="1">
      <c r="B14" s="274"/>
      <c r="C14" s="275"/>
      <c r="D14" s="394" t="s">
        <v>637</v>
      </c>
      <c r="E14" s="394"/>
      <c r="F14" s="394"/>
      <c r="G14" s="394"/>
      <c r="H14" s="394"/>
      <c r="I14" s="394"/>
      <c r="J14" s="394"/>
      <c r="K14" s="271"/>
    </row>
    <row r="15" spans="2:11" ht="15" customHeight="1">
      <c r="B15" s="274"/>
      <c r="C15" s="275"/>
      <c r="D15" s="394" t="s">
        <v>638</v>
      </c>
      <c r="E15" s="394"/>
      <c r="F15" s="394"/>
      <c r="G15" s="394"/>
      <c r="H15" s="394"/>
      <c r="I15" s="394"/>
      <c r="J15" s="394"/>
      <c r="K15" s="271"/>
    </row>
    <row r="16" spans="2:11" ht="15" customHeight="1">
      <c r="B16" s="274"/>
      <c r="C16" s="275"/>
      <c r="D16" s="275"/>
      <c r="E16" s="276" t="s">
        <v>76</v>
      </c>
      <c r="F16" s="394" t="s">
        <v>639</v>
      </c>
      <c r="G16" s="394"/>
      <c r="H16" s="394"/>
      <c r="I16" s="394"/>
      <c r="J16" s="394"/>
      <c r="K16" s="271"/>
    </row>
    <row r="17" spans="2:11" ht="15" customHeight="1">
      <c r="B17" s="274"/>
      <c r="C17" s="275"/>
      <c r="D17" s="275"/>
      <c r="E17" s="276" t="s">
        <v>80</v>
      </c>
      <c r="F17" s="394" t="s">
        <v>640</v>
      </c>
      <c r="G17" s="394"/>
      <c r="H17" s="394"/>
      <c r="I17" s="394"/>
      <c r="J17" s="394"/>
      <c r="K17" s="271"/>
    </row>
    <row r="18" spans="2:11" ht="15" customHeight="1">
      <c r="B18" s="274"/>
      <c r="C18" s="275"/>
      <c r="D18" s="275"/>
      <c r="E18" s="276" t="s">
        <v>641</v>
      </c>
      <c r="F18" s="394" t="s">
        <v>642</v>
      </c>
      <c r="G18" s="394"/>
      <c r="H18" s="394"/>
      <c r="I18" s="394"/>
      <c r="J18" s="394"/>
      <c r="K18" s="271"/>
    </row>
    <row r="19" spans="2:11" ht="15" customHeight="1">
      <c r="B19" s="274"/>
      <c r="C19" s="275"/>
      <c r="D19" s="275"/>
      <c r="E19" s="276" t="s">
        <v>643</v>
      </c>
      <c r="F19" s="394" t="s">
        <v>79</v>
      </c>
      <c r="G19" s="394"/>
      <c r="H19" s="394"/>
      <c r="I19" s="394"/>
      <c r="J19" s="394"/>
      <c r="K19" s="271"/>
    </row>
    <row r="20" spans="2:11" ht="15" customHeight="1">
      <c r="B20" s="274"/>
      <c r="C20" s="275"/>
      <c r="D20" s="275"/>
      <c r="E20" s="276" t="s">
        <v>644</v>
      </c>
      <c r="F20" s="394" t="s">
        <v>645</v>
      </c>
      <c r="G20" s="394"/>
      <c r="H20" s="394"/>
      <c r="I20" s="394"/>
      <c r="J20" s="394"/>
      <c r="K20" s="271"/>
    </row>
    <row r="21" spans="2:11" ht="15" customHeight="1">
      <c r="B21" s="274"/>
      <c r="C21" s="275"/>
      <c r="D21" s="275"/>
      <c r="E21" s="276" t="s">
        <v>646</v>
      </c>
      <c r="F21" s="394" t="s">
        <v>647</v>
      </c>
      <c r="G21" s="394"/>
      <c r="H21" s="394"/>
      <c r="I21" s="394"/>
      <c r="J21" s="394"/>
      <c r="K21" s="271"/>
    </row>
    <row r="22" spans="2:11" ht="12.75" customHeight="1">
      <c r="B22" s="274"/>
      <c r="C22" s="275"/>
      <c r="D22" s="275"/>
      <c r="E22" s="275"/>
      <c r="F22" s="275"/>
      <c r="G22" s="275"/>
      <c r="H22" s="275"/>
      <c r="I22" s="275"/>
      <c r="J22" s="275"/>
      <c r="K22" s="271"/>
    </row>
    <row r="23" spans="2:11" ht="15" customHeight="1">
      <c r="B23" s="274"/>
      <c r="C23" s="394" t="s">
        <v>648</v>
      </c>
      <c r="D23" s="394"/>
      <c r="E23" s="394"/>
      <c r="F23" s="394"/>
      <c r="G23" s="394"/>
      <c r="H23" s="394"/>
      <c r="I23" s="394"/>
      <c r="J23" s="394"/>
      <c r="K23" s="271"/>
    </row>
    <row r="24" spans="2:11" ht="15" customHeight="1">
      <c r="B24" s="274"/>
      <c r="C24" s="394" t="s">
        <v>649</v>
      </c>
      <c r="D24" s="394"/>
      <c r="E24" s="394"/>
      <c r="F24" s="394"/>
      <c r="G24" s="394"/>
      <c r="H24" s="394"/>
      <c r="I24" s="394"/>
      <c r="J24" s="394"/>
      <c r="K24" s="271"/>
    </row>
    <row r="25" spans="2:11" ht="15" customHeight="1">
      <c r="B25" s="274"/>
      <c r="C25" s="273"/>
      <c r="D25" s="394" t="s">
        <v>650</v>
      </c>
      <c r="E25" s="394"/>
      <c r="F25" s="394"/>
      <c r="G25" s="394"/>
      <c r="H25" s="394"/>
      <c r="I25" s="394"/>
      <c r="J25" s="394"/>
      <c r="K25" s="271"/>
    </row>
    <row r="26" spans="2:11" ht="15" customHeight="1">
      <c r="B26" s="274"/>
      <c r="C26" s="275"/>
      <c r="D26" s="394" t="s">
        <v>651</v>
      </c>
      <c r="E26" s="394"/>
      <c r="F26" s="394"/>
      <c r="G26" s="394"/>
      <c r="H26" s="394"/>
      <c r="I26" s="394"/>
      <c r="J26" s="394"/>
      <c r="K26" s="271"/>
    </row>
    <row r="27" spans="2:11" ht="12.75" customHeight="1">
      <c r="B27" s="274"/>
      <c r="C27" s="275"/>
      <c r="D27" s="275"/>
      <c r="E27" s="275"/>
      <c r="F27" s="275"/>
      <c r="G27" s="275"/>
      <c r="H27" s="275"/>
      <c r="I27" s="275"/>
      <c r="J27" s="275"/>
      <c r="K27" s="271"/>
    </row>
    <row r="28" spans="2:11" ht="15" customHeight="1">
      <c r="B28" s="274"/>
      <c r="C28" s="275"/>
      <c r="D28" s="394" t="s">
        <v>652</v>
      </c>
      <c r="E28" s="394"/>
      <c r="F28" s="394"/>
      <c r="G28" s="394"/>
      <c r="H28" s="394"/>
      <c r="I28" s="394"/>
      <c r="J28" s="394"/>
      <c r="K28" s="271"/>
    </row>
    <row r="29" spans="2:11" ht="15" customHeight="1">
      <c r="B29" s="274"/>
      <c r="C29" s="275"/>
      <c r="D29" s="394" t="s">
        <v>653</v>
      </c>
      <c r="E29" s="394"/>
      <c r="F29" s="394"/>
      <c r="G29" s="394"/>
      <c r="H29" s="394"/>
      <c r="I29" s="394"/>
      <c r="J29" s="394"/>
      <c r="K29" s="271"/>
    </row>
    <row r="30" spans="2:11" ht="12.75" customHeight="1">
      <c r="B30" s="274"/>
      <c r="C30" s="275"/>
      <c r="D30" s="275"/>
      <c r="E30" s="275"/>
      <c r="F30" s="275"/>
      <c r="G30" s="275"/>
      <c r="H30" s="275"/>
      <c r="I30" s="275"/>
      <c r="J30" s="275"/>
      <c r="K30" s="271"/>
    </row>
    <row r="31" spans="2:11" ht="15" customHeight="1">
      <c r="B31" s="274"/>
      <c r="C31" s="275"/>
      <c r="D31" s="394" t="s">
        <v>654</v>
      </c>
      <c r="E31" s="394"/>
      <c r="F31" s="394"/>
      <c r="G31" s="394"/>
      <c r="H31" s="394"/>
      <c r="I31" s="394"/>
      <c r="J31" s="394"/>
      <c r="K31" s="271"/>
    </row>
    <row r="32" spans="2:11" ht="15" customHeight="1">
      <c r="B32" s="274"/>
      <c r="C32" s="275"/>
      <c r="D32" s="394" t="s">
        <v>655</v>
      </c>
      <c r="E32" s="394"/>
      <c r="F32" s="394"/>
      <c r="G32" s="394"/>
      <c r="H32" s="394"/>
      <c r="I32" s="394"/>
      <c r="J32" s="394"/>
      <c r="K32" s="271"/>
    </row>
    <row r="33" spans="2:11" ht="15" customHeight="1">
      <c r="B33" s="274"/>
      <c r="C33" s="275"/>
      <c r="D33" s="394" t="s">
        <v>656</v>
      </c>
      <c r="E33" s="394"/>
      <c r="F33" s="394"/>
      <c r="G33" s="394"/>
      <c r="H33" s="394"/>
      <c r="I33" s="394"/>
      <c r="J33" s="394"/>
      <c r="K33" s="271"/>
    </row>
    <row r="34" spans="2:11" ht="15" customHeight="1">
      <c r="B34" s="274"/>
      <c r="C34" s="275"/>
      <c r="D34" s="273"/>
      <c r="E34" s="277" t="s">
        <v>150</v>
      </c>
      <c r="F34" s="273"/>
      <c r="G34" s="394" t="s">
        <v>657</v>
      </c>
      <c r="H34" s="394"/>
      <c r="I34" s="394"/>
      <c r="J34" s="394"/>
      <c r="K34" s="271"/>
    </row>
    <row r="35" spans="2:11" ht="30.75" customHeight="1">
      <c r="B35" s="274"/>
      <c r="C35" s="275"/>
      <c r="D35" s="273"/>
      <c r="E35" s="277" t="s">
        <v>658</v>
      </c>
      <c r="F35" s="273"/>
      <c r="G35" s="394" t="s">
        <v>659</v>
      </c>
      <c r="H35" s="394"/>
      <c r="I35" s="394"/>
      <c r="J35" s="394"/>
      <c r="K35" s="271"/>
    </row>
    <row r="36" spans="2:11" ht="15" customHeight="1">
      <c r="B36" s="274"/>
      <c r="C36" s="275"/>
      <c r="D36" s="273"/>
      <c r="E36" s="277" t="s">
        <v>50</v>
      </c>
      <c r="F36" s="273"/>
      <c r="G36" s="394" t="s">
        <v>660</v>
      </c>
      <c r="H36" s="394"/>
      <c r="I36" s="394"/>
      <c r="J36" s="394"/>
      <c r="K36" s="271"/>
    </row>
    <row r="37" spans="2:11" ht="15" customHeight="1">
      <c r="B37" s="274"/>
      <c r="C37" s="275"/>
      <c r="D37" s="273"/>
      <c r="E37" s="277" t="s">
        <v>151</v>
      </c>
      <c r="F37" s="273"/>
      <c r="G37" s="394" t="s">
        <v>661</v>
      </c>
      <c r="H37" s="394"/>
      <c r="I37" s="394"/>
      <c r="J37" s="394"/>
      <c r="K37" s="271"/>
    </row>
    <row r="38" spans="2:11" ht="15" customHeight="1">
      <c r="B38" s="274"/>
      <c r="C38" s="275"/>
      <c r="D38" s="273"/>
      <c r="E38" s="277" t="s">
        <v>152</v>
      </c>
      <c r="F38" s="273"/>
      <c r="G38" s="394" t="s">
        <v>662</v>
      </c>
      <c r="H38" s="394"/>
      <c r="I38" s="394"/>
      <c r="J38" s="394"/>
      <c r="K38" s="271"/>
    </row>
    <row r="39" spans="2:11" ht="15" customHeight="1">
      <c r="B39" s="274"/>
      <c r="C39" s="275"/>
      <c r="D39" s="273"/>
      <c r="E39" s="277" t="s">
        <v>153</v>
      </c>
      <c r="F39" s="273"/>
      <c r="G39" s="394" t="s">
        <v>663</v>
      </c>
      <c r="H39" s="394"/>
      <c r="I39" s="394"/>
      <c r="J39" s="394"/>
      <c r="K39" s="271"/>
    </row>
    <row r="40" spans="2:11" ht="15" customHeight="1">
      <c r="B40" s="274"/>
      <c r="C40" s="275"/>
      <c r="D40" s="273"/>
      <c r="E40" s="277" t="s">
        <v>664</v>
      </c>
      <c r="F40" s="273"/>
      <c r="G40" s="394" t="s">
        <v>665</v>
      </c>
      <c r="H40" s="394"/>
      <c r="I40" s="394"/>
      <c r="J40" s="394"/>
      <c r="K40" s="271"/>
    </row>
    <row r="41" spans="2:11" ht="15" customHeight="1">
      <c r="B41" s="274"/>
      <c r="C41" s="275"/>
      <c r="D41" s="273"/>
      <c r="E41" s="277"/>
      <c r="F41" s="273"/>
      <c r="G41" s="394" t="s">
        <v>666</v>
      </c>
      <c r="H41" s="394"/>
      <c r="I41" s="394"/>
      <c r="J41" s="394"/>
      <c r="K41" s="271"/>
    </row>
    <row r="42" spans="2:11" ht="15" customHeight="1">
      <c r="B42" s="274"/>
      <c r="C42" s="275"/>
      <c r="D42" s="273"/>
      <c r="E42" s="277" t="s">
        <v>667</v>
      </c>
      <c r="F42" s="273"/>
      <c r="G42" s="394" t="s">
        <v>668</v>
      </c>
      <c r="H42" s="394"/>
      <c r="I42" s="394"/>
      <c r="J42" s="394"/>
      <c r="K42" s="271"/>
    </row>
    <row r="43" spans="2:11" ht="15" customHeight="1">
      <c r="B43" s="274"/>
      <c r="C43" s="275"/>
      <c r="D43" s="273"/>
      <c r="E43" s="277" t="s">
        <v>155</v>
      </c>
      <c r="F43" s="273"/>
      <c r="G43" s="394" t="s">
        <v>669</v>
      </c>
      <c r="H43" s="394"/>
      <c r="I43" s="394"/>
      <c r="J43" s="394"/>
      <c r="K43" s="271"/>
    </row>
    <row r="44" spans="2:11" ht="12.75" customHeight="1">
      <c r="B44" s="274"/>
      <c r="C44" s="275"/>
      <c r="D44" s="273"/>
      <c r="E44" s="273"/>
      <c r="F44" s="273"/>
      <c r="G44" s="273"/>
      <c r="H44" s="273"/>
      <c r="I44" s="273"/>
      <c r="J44" s="273"/>
      <c r="K44" s="271"/>
    </row>
    <row r="45" spans="2:11" ht="15" customHeight="1">
      <c r="B45" s="274"/>
      <c r="C45" s="275"/>
      <c r="D45" s="394" t="s">
        <v>670</v>
      </c>
      <c r="E45" s="394"/>
      <c r="F45" s="394"/>
      <c r="G45" s="394"/>
      <c r="H45" s="394"/>
      <c r="I45" s="394"/>
      <c r="J45" s="394"/>
      <c r="K45" s="271"/>
    </row>
    <row r="46" spans="2:11" ht="15" customHeight="1">
      <c r="B46" s="274"/>
      <c r="C46" s="275"/>
      <c r="D46" s="275"/>
      <c r="E46" s="394" t="s">
        <v>671</v>
      </c>
      <c r="F46" s="394"/>
      <c r="G46" s="394"/>
      <c r="H46" s="394"/>
      <c r="I46" s="394"/>
      <c r="J46" s="394"/>
      <c r="K46" s="271"/>
    </row>
    <row r="47" spans="2:11" ht="15" customHeight="1">
      <c r="B47" s="274"/>
      <c r="C47" s="275"/>
      <c r="D47" s="275"/>
      <c r="E47" s="394" t="s">
        <v>672</v>
      </c>
      <c r="F47" s="394"/>
      <c r="G47" s="394"/>
      <c r="H47" s="394"/>
      <c r="I47" s="394"/>
      <c r="J47" s="394"/>
      <c r="K47" s="271"/>
    </row>
    <row r="48" spans="2:11" ht="15" customHeight="1">
      <c r="B48" s="274"/>
      <c r="C48" s="275"/>
      <c r="D48" s="275"/>
      <c r="E48" s="394" t="s">
        <v>673</v>
      </c>
      <c r="F48" s="394"/>
      <c r="G48" s="394"/>
      <c r="H48" s="394"/>
      <c r="I48" s="394"/>
      <c r="J48" s="394"/>
      <c r="K48" s="271"/>
    </row>
    <row r="49" spans="2:11" ht="15" customHeight="1">
      <c r="B49" s="274"/>
      <c r="C49" s="275"/>
      <c r="D49" s="394" t="s">
        <v>674</v>
      </c>
      <c r="E49" s="394"/>
      <c r="F49" s="394"/>
      <c r="G49" s="394"/>
      <c r="H49" s="394"/>
      <c r="I49" s="394"/>
      <c r="J49" s="394"/>
      <c r="K49" s="271"/>
    </row>
    <row r="50" spans="2:11" ht="25.5" customHeight="1">
      <c r="B50" s="270"/>
      <c r="C50" s="395" t="s">
        <v>675</v>
      </c>
      <c r="D50" s="395"/>
      <c r="E50" s="395"/>
      <c r="F50" s="395"/>
      <c r="G50" s="395"/>
      <c r="H50" s="395"/>
      <c r="I50" s="395"/>
      <c r="J50" s="395"/>
      <c r="K50" s="271"/>
    </row>
    <row r="51" spans="2:11" ht="5.25" customHeight="1">
      <c r="B51" s="270"/>
      <c r="C51" s="272"/>
      <c r="D51" s="272"/>
      <c r="E51" s="272"/>
      <c r="F51" s="272"/>
      <c r="G51" s="272"/>
      <c r="H51" s="272"/>
      <c r="I51" s="272"/>
      <c r="J51" s="272"/>
      <c r="K51" s="271"/>
    </row>
    <row r="52" spans="2:11" ht="15" customHeight="1">
      <c r="B52" s="270"/>
      <c r="C52" s="394" t="s">
        <v>676</v>
      </c>
      <c r="D52" s="394"/>
      <c r="E52" s="394"/>
      <c r="F52" s="394"/>
      <c r="G52" s="394"/>
      <c r="H52" s="394"/>
      <c r="I52" s="394"/>
      <c r="J52" s="394"/>
      <c r="K52" s="271"/>
    </row>
    <row r="53" spans="2:11" ht="15" customHeight="1">
      <c r="B53" s="270"/>
      <c r="C53" s="394" t="s">
        <v>677</v>
      </c>
      <c r="D53" s="394"/>
      <c r="E53" s="394"/>
      <c r="F53" s="394"/>
      <c r="G53" s="394"/>
      <c r="H53" s="394"/>
      <c r="I53" s="394"/>
      <c r="J53" s="394"/>
      <c r="K53" s="271"/>
    </row>
    <row r="54" spans="2:11" ht="12.75" customHeight="1">
      <c r="B54" s="270"/>
      <c r="C54" s="273"/>
      <c r="D54" s="273"/>
      <c r="E54" s="273"/>
      <c r="F54" s="273"/>
      <c r="G54" s="273"/>
      <c r="H54" s="273"/>
      <c r="I54" s="273"/>
      <c r="J54" s="273"/>
      <c r="K54" s="271"/>
    </row>
    <row r="55" spans="2:11" ht="15" customHeight="1">
      <c r="B55" s="270"/>
      <c r="C55" s="394" t="s">
        <v>678</v>
      </c>
      <c r="D55" s="394"/>
      <c r="E55" s="394"/>
      <c r="F55" s="394"/>
      <c r="G55" s="394"/>
      <c r="H55" s="394"/>
      <c r="I55" s="394"/>
      <c r="J55" s="394"/>
      <c r="K55" s="271"/>
    </row>
    <row r="56" spans="2:11" ht="15" customHeight="1">
      <c r="B56" s="270"/>
      <c r="C56" s="275"/>
      <c r="D56" s="394" t="s">
        <v>679</v>
      </c>
      <c r="E56" s="394"/>
      <c r="F56" s="394"/>
      <c r="G56" s="394"/>
      <c r="H56" s="394"/>
      <c r="I56" s="394"/>
      <c r="J56" s="394"/>
      <c r="K56" s="271"/>
    </row>
    <row r="57" spans="2:11" ht="15" customHeight="1">
      <c r="B57" s="270"/>
      <c r="C57" s="275"/>
      <c r="D57" s="394" t="s">
        <v>680</v>
      </c>
      <c r="E57" s="394"/>
      <c r="F57" s="394"/>
      <c r="G57" s="394"/>
      <c r="H57" s="394"/>
      <c r="I57" s="394"/>
      <c r="J57" s="394"/>
      <c r="K57" s="271"/>
    </row>
    <row r="58" spans="2:11" ht="15" customHeight="1">
      <c r="B58" s="270"/>
      <c r="C58" s="275"/>
      <c r="D58" s="394" t="s">
        <v>681</v>
      </c>
      <c r="E58" s="394"/>
      <c r="F58" s="394"/>
      <c r="G58" s="394"/>
      <c r="H58" s="394"/>
      <c r="I58" s="394"/>
      <c r="J58" s="394"/>
      <c r="K58" s="271"/>
    </row>
    <row r="59" spans="2:11" ht="15" customHeight="1">
      <c r="B59" s="270"/>
      <c r="C59" s="275"/>
      <c r="D59" s="394" t="s">
        <v>682</v>
      </c>
      <c r="E59" s="394"/>
      <c r="F59" s="394"/>
      <c r="G59" s="394"/>
      <c r="H59" s="394"/>
      <c r="I59" s="394"/>
      <c r="J59" s="394"/>
      <c r="K59" s="271"/>
    </row>
    <row r="60" spans="2:11" ht="15" customHeight="1">
      <c r="B60" s="270"/>
      <c r="C60" s="275"/>
      <c r="D60" s="393" t="s">
        <v>683</v>
      </c>
      <c r="E60" s="393"/>
      <c r="F60" s="393"/>
      <c r="G60" s="393"/>
      <c r="H60" s="393"/>
      <c r="I60" s="393"/>
      <c r="J60" s="393"/>
      <c r="K60" s="271"/>
    </row>
    <row r="61" spans="2:11" ht="15" customHeight="1">
      <c r="B61" s="270"/>
      <c r="C61" s="275"/>
      <c r="D61" s="394" t="s">
        <v>684</v>
      </c>
      <c r="E61" s="394"/>
      <c r="F61" s="394"/>
      <c r="G61" s="394"/>
      <c r="H61" s="394"/>
      <c r="I61" s="394"/>
      <c r="J61" s="394"/>
      <c r="K61" s="271"/>
    </row>
    <row r="62" spans="2:11" ht="12.75" customHeight="1">
      <c r="B62" s="270"/>
      <c r="C62" s="275"/>
      <c r="D62" s="275"/>
      <c r="E62" s="278"/>
      <c r="F62" s="275"/>
      <c r="G62" s="275"/>
      <c r="H62" s="275"/>
      <c r="I62" s="275"/>
      <c r="J62" s="275"/>
      <c r="K62" s="271"/>
    </row>
    <row r="63" spans="2:11" ht="15" customHeight="1">
      <c r="B63" s="270"/>
      <c r="C63" s="275"/>
      <c r="D63" s="394" t="s">
        <v>685</v>
      </c>
      <c r="E63" s="394"/>
      <c r="F63" s="394"/>
      <c r="G63" s="394"/>
      <c r="H63" s="394"/>
      <c r="I63" s="394"/>
      <c r="J63" s="394"/>
      <c r="K63" s="271"/>
    </row>
    <row r="64" spans="2:11" ht="15" customHeight="1">
      <c r="B64" s="270"/>
      <c r="C64" s="275"/>
      <c r="D64" s="393" t="s">
        <v>686</v>
      </c>
      <c r="E64" s="393"/>
      <c r="F64" s="393"/>
      <c r="G64" s="393"/>
      <c r="H64" s="393"/>
      <c r="I64" s="393"/>
      <c r="J64" s="393"/>
      <c r="K64" s="271"/>
    </row>
    <row r="65" spans="2:11" ht="15" customHeight="1">
      <c r="B65" s="270"/>
      <c r="C65" s="275"/>
      <c r="D65" s="394" t="s">
        <v>687</v>
      </c>
      <c r="E65" s="394"/>
      <c r="F65" s="394"/>
      <c r="G65" s="394"/>
      <c r="H65" s="394"/>
      <c r="I65" s="394"/>
      <c r="J65" s="394"/>
      <c r="K65" s="271"/>
    </row>
    <row r="66" spans="2:11" ht="15" customHeight="1">
      <c r="B66" s="270"/>
      <c r="C66" s="275"/>
      <c r="D66" s="394" t="s">
        <v>688</v>
      </c>
      <c r="E66" s="394"/>
      <c r="F66" s="394"/>
      <c r="G66" s="394"/>
      <c r="H66" s="394"/>
      <c r="I66" s="394"/>
      <c r="J66" s="394"/>
      <c r="K66" s="271"/>
    </row>
    <row r="67" spans="2:11" ht="15" customHeight="1">
      <c r="B67" s="270"/>
      <c r="C67" s="275"/>
      <c r="D67" s="394" t="s">
        <v>689</v>
      </c>
      <c r="E67" s="394"/>
      <c r="F67" s="394"/>
      <c r="G67" s="394"/>
      <c r="H67" s="394"/>
      <c r="I67" s="394"/>
      <c r="J67" s="394"/>
      <c r="K67" s="271"/>
    </row>
    <row r="68" spans="2:11" ht="15" customHeight="1">
      <c r="B68" s="270"/>
      <c r="C68" s="275"/>
      <c r="D68" s="394" t="s">
        <v>690</v>
      </c>
      <c r="E68" s="394"/>
      <c r="F68" s="394"/>
      <c r="G68" s="394"/>
      <c r="H68" s="394"/>
      <c r="I68" s="394"/>
      <c r="J68" s="394"/>
      <c r="K68" s="271"/>
    </row>
    <row r="69" spans="2:11" ht="12.75" customHeight="1">
      <c r="B69" s="279"/>
      <c r="C69" s="280"/>
      <c r="D69" s="280"/>
      <c r="E69" s="280"/>
      <c r="F69" s="280"/>
      <c r="G69" s="280"/>
      <c r="H69" s="280"/>
      <c r="I69" s="280"/>
      <c r="J69" s="280"/>
      <c r="K69" s="281"/>
    </row>
    <row r="70" spans="2:11" ht="18.75" customHeight="1">
      <c r="B70" s="282"/>
      <c r="C70" s="282"/>
      <c r="D70" s="282"/>
      <c r="E70" s="282"/>
      <c r="F70" s="282"/>
      <c r="G70" s="282"/>
      <c r="H70" s="282"/>
      <c r="I70" s="282"/>
      <c r="J70" s="282"/>
      <c r="K70" s="283"/>
    </row>
    <row r="71" spans="2:11" ht="18.75" customHeight="1">
      <c r="B71" s="283"/>
      <c r="C71" s="283"/>
      <c r="D71" s="283"/>
      <c r="E71" s="283"/>
      <c r="F71" s="283"/>
      <c r="G71" s="283"/>
      <c r="H71" s="283"/>
      <c r="I71" s="283"/>
      <c r="J71" s="283"/>
      <c r="K71" s="283"/>
    </row>
    <row r="72" spans="2:11" ht="7.5" customHeight="1">
      <c r="B72" s="284"/>
      <c r="C72" s="285"/>
      <c r="D72" s="285"/>
      <c r="E72" s="285"/>
      <c r="F72" s="285"/>
      <c r="G72" s="285"/>
      <c r="H72" s="285"/>
      <c r="I72" s="285"/>
      <c r="J72" s="285"/>
      <c r="K72" s="286"/>
    </row>
    <row r="73" spans="2:11" ht="45" customHeight="1">
      <c r="B73" s="287"/>
      <c r="C73" s="392" t="s">
        <v>86</v>
      </c>
      <c r="D73" s="392"/>
      <c r="E73" s="392"/>
      <c r="F73" s="392"/>
      <c r="G73" s="392"/>
      <c r="H73" s="392"/>
      <c r="I73" s="392"/>
      <c r="J73" s="392"/>
      <c r="K73" s="288"/>
    </row>
    <row r="74" spans="2:11" ht="17.25" customHeight="1">
      <c r="B74" s="287"/>
      <c r="C74" s="289" t="s">
        <v>691</v>
      </c>
      <c r="D74" s="289"/>
      <c r="E74" s="289"/>
      <c r="F74" s="289" t="s">
        <v>692</v>
      </c>
      <c r="G74" s="290"/>
      <c r="H74" s="289" t="s">
        <v>151</v>
      </c>
      <c r="I74" s="289" t="s">
        <v>54</v>
      </c>
      <c r="J74" s="289" t="s">
        <v>693</v>
      </c>
      <c r="K74" s="288"/>
    </row>
    <row r="75" spans="2:11" ht="17.25" customHeight="1">
      <c r="B75" s="287"/>
      <c r="C75" s="291" t="s">
        <v>694</v>
      </c>
      <c r="D75" s="291"/>
      <c r="E75" s="291"/>
      <c r="F75" s="292" t="s">
        <v>695</v>
      </c>
      <c r="G75" s="293"/>
      <c r="H75" s="291"/>
      <c r="I75" s="291"/>
      <c r="J75" s="291" t="s">
        <v>696</v>
      </c>
      <c r="K75" s="288"/>
    </row>
    <row r="76" spans="2:11" ht="5.25" customHeight="1">
      <c r="B76" s="287"/>
      <c r="C76" s="294"/>
      <c r="D76" s="294"/>
      <c r="E76" s="294"/>
      <c r="F76" s="294"/>
      <c r="G76" s="295"/>
      <c r="H76" s="294"/>
      <c r="I76" s="294"/>
      <c r="J76" s="294"/>
      <c r="K76" s="288"/>
    </row>
    <row r="77" spans="2:11" ht="15" customHeight="1">
      <c r="B77" s="287"/>
      <c r="C77" s="277" t="s">
        <v>50</v>
      </c>
      <c r="D77" s="294"/>
      <c r="E77" s="294"/>
      <c r="F77" s="296" t="s">
        <v>697</v>
      </c>
      <c r="G77" s="295"/>
      <c r="H77" s="277" t="s">
        <v>698</v>
      </c>
      <c r="I77" s="277" t="s">
        <v>699</v>
      </c>
      <c r="J77" s="277">
        <v>20</v>
      </c>
      <c r="K77" s="288"/>
    </row>
    <row r="78" spans="2:11" ht="15" customHeight="1">
      <c r="B78" s="287"/>
      <c r="C78" s="277" t="s">
        <v>700</v>
      </c>
      <c r="D78" s="277"/>
      <c r="E78" s="277"/>
      <c r="F78" s="296" t="s">
        <v>697</v>
      </c>
      <c r="G78" s="295"/>
      <c r="H78" s="277" t="s">
        <v>701</v>
      </c>
      <c r="I78" s="277" t="s">
        <v>699</v>
      </c>
      <c r="J78" s="277">
        <v>120</v>
      </c>
      <c r="K78" s="288"/>
    </row>
    <row r="79" spans="2:11" ht="15" customHeight="1">
      <c r="B79" s="297"/>
      <c r="C79" s="277" t="s">
        <v>702</v>
      </c>
      <c r="D79" s="277"/>
      <c r="E79" s="277"/>
      <c r="F79" s="296" t="s">
        <v>703</v>
      </c>
      <c r="G79" s="295"/>
      <c r="H79" s="277" t="s">
        <v>704</v>
      </c>
      <c r="I79" s="277" t="s">
        <v>699</v>
      </c>
      <c r="J79" s="277">
        <v>50</v>
      </c>
      <c r="K79" s="288"/>
    </row>
    <row r="80" spans="2:11" ht="15" customHeight="1">
      <c r="B80" s="297"/>
      <c r="C80" s="277" t="s">
        <v>705</v>
      </c>
      <c r="D80" s="277"/>
      <c r="E80" s="277"/>
      <c r="F80" s="296" t="s">
        <v>697</v>
      </c>
      <c r="G80" s="295"/>
      <c r="H80" s="277" t="s">
        <v>706</v>
      </c>
      <c r="I80" s="277" t="s">
        <v>707</v>
      </c>
      <c r="J80" s="277"/>
      <c r="K80" s="288"/>
    </row>
    <row r="81" spans="2:11" ht="15" customHeight="1">
      <c r="B81" s="297"/>
      <c r="C81" s="298" t="s">
        <v>708</v>
      </c>
      <c r="D81" s="298"/>
      <c r="E81" s="298"/>
      <c r="F81" s="299" t="s">
        <v>703</v>
      </c>
      <c r="G81" s="298"/>
      <c r="H81" s="298" t="s">
        <v>709</v>
      </c>
      <c r="I81" s="298" t="s">
        <v>699</v>
      </c>
      <c r="J81" s="298">
        <v>15</v>
      </c>
      <c r="K81" s="288"/>
    </row>
    <row r="82" spans="2:11" ht="15" customHeight="1">
      <c r="B82" s="297"/>
      <c r="C82" s="298" t="s">
        <v>710</v>
      </c>
      <c r="D82" s="298"/>
      <c r="E82" s="298"/>
      <c r="F82" s="299" t="s">
        <v>703</v>
      </c>
      <c r="G82" s="298"/>
      <c r="H82" s="298" t="s">
        <v>711</v>
      </c>
      <c r="I82" s="298" t="s">
        <v>699</v>
      </c>
      <c r="J82" s="298">
        <v>15</v>
      </c>
      <c r="K82" s="288"/>
    </row>
    <row r="83" spans="2:11" ht="15" customHeight="1">
      <c r="B83" s="297"/>
      <c r="C83" s="298" t="s">
        <v>712</v>
      </c>
      <c r="D83" s="298"/>
      <c r="E83" s="298"/>
      <c r="F83" s="299" t="s">
        <v>703</v>
      </c>
      <c r="G83" s="298"/>
      <c r="H83" s="298" t="s">
        <v>713</v>
      </c>
      <c r="I83" s="298" t="s">
        <v>699</v>
      </c>
      <c r="J83" s="298">
        <v>20</v>
      </c>
      <c r="K83" s="288"/>
    </row>
    <row r="84" spans="2:11" ht="15" customHeight="1">
      <c r="B84" s="297"/>
      <c r="C84" s="298" t="s">
        <v>714</v>
      </c>
      <c r="D84" s="298"/>
      <c r="E84" s="298"/>
      <c r="F84" s="299" t="s">
        <v>703</v>
      </c>
      <c r="G84" s="298"/>
      <c r="H84" s="298" t="s">
        <v>715</v>
      </c>
      <c r="I84" s="298" t="s">
        <v>699</v>
      </c>
      <c r="J84" s="298">
        <v>20</v>
      </c>
      <c r="K84" s="288"/>
    </row>
    <row r="85" spans="2:11" ht="15" customHeight="1">
      <c r="B85" s="297"/>
      <c r="C85" s="277" t="s">
        <v>716</v>
      </c>
      <c r="D85" s="277"/>
      <c r="E85" s="277"/>
      <c r="F85" s="296" t="s">
        <v>703</v>
      </c>
      <c r="G85" s="295"/>
      <c r="H85" s="277" t="s">
        <v>717</v>
      </c>
      <c r="I85" s="277" t="s">
        <v>699</v>
      </c>
      <c r="J85" s="277">
        <v>50</v>
      </c>
      <c r="K85" s="288"/>
    </row>
    <row r="86" spans="2:11" ht="15" customHeight="1">
      <c r="B86" s="297"/>
      <c r="C86" s="277" t="s">
        <v>718</v>
      </c>
      <c r="D86" s="277"/>
      <c r="E86" s="277"/>
      <c r="F86" s="296" t="s">
        <v>703</v>
      </c>
      <c r="G86" s="295"/>
      <c r="H86" s="277" t="s">
        <v>719</v>
      </c>
      <c r="I86" s="277" t="s">
        <v>699</v>
      </c>
      <c r="J86" s="277">
        <v>20</v>
      </c>
      <c r="K86" s="288"/>
    </row>
    <row r="87" spans="2:11" ht="15" customHeight="1">
      <c r="B87" s="297"/>
      <c r="C87" s="277" t="s">
        <v>720</v>
      </c>
      <c r="D87" s="277"/>
      <c r="E87" s="277"/>
      <c r="F87" s="296" t="s">
        <v>703</v>
      </c>
      <c r="G87" s="295"/>
      <c r="H87" s="277" t="s">
        <v>721</v>
      </c>
      <c r="I87" s="277" t="s">
        <v>699</v>
      </c>
      <c r="J87" s="277">
        <v>20</v>
      </c>
      <c r="K87" s="288"/>
    </row>
    <row r="88" spans="2:11" ht="15" customHeight="1">
      <c r="B88" s="297"/>
      <c r="C88" s="277" t="s">
        <v>722</v>
      </c>
      <c r="D88" s="277"/>
      <c r="E88" s="277"/>
      <c r="F88" s="296" t="s">
        <v>703</v>
      </c>
      <c r="G88" s="295"/>
      <c r="H88" s="277" t="s">
        <v>723</v>
      </c>
      <c r="I88" s="277" t="s">
        <v>699</v>
      </c>
      <c r="J88" s="277">
        <v>50</v>
      </c>
      <c r="K88" s="288"/>
    </row>
    <row r="89" spans="2:11" ht="15" customHeight="1">
      <c r="B89" s="297"/>
      <c r="C89" s="277" t="s">
        <v>724</v>
      </c>
      <c r="D89" s="277"/>
      <c r="E89" s="277"/>
      <c r="F89" s="296" t="s">
        <v>703</v>
      </c>
      <c r="G89" s="295"/>
      <c r="H89" s="277" t="s">
        <v>724</v>
      </c>
      <c r="I89" s="277" t="s">
        <v>699</v>
      </c>
      <c r="J89" s="277">
        <v>50</v>
      </c>
      <c r="K89" s="288"/>
    </row>
    <row r="90" spans="2:11" ht="15" customHeight="1">
      <c r="B90" s="297"/>
      <c r="C90" s="277" t="s">
        <v>156</v>
      </c>
      <c r="D90" s="277"/>
      <c r="E90" s="277"/>
      <c r="F90" s="296" t="s">
        <v>703</v>
      </c>
      <c r="G90" s="295"/>
      <c r="H90" s="277" t="s">
        <v>725</v>
      </c>
      <c r="I90" s="277" t="s">
        <v>699</v>
      </c>
      <c r="J90" s="277">
        <v>255</v>
      </c>
      <c r="K90" s="288"/>
    </row>
    <row r="91" spans="2:11" ht="15" customHeight="1">
      <c r="B91" s="297"/>
      <c r="C91" s="277" t="s">
        <v>726</v>
      </c>
      <c r="D91" s="277"/>
      <c r="E91" s="277"/>
      <c r="F91" s="296" t="s">
        <v>697</v>
      </c>
      <c r="G91" s="295"/>
      <c r="H91" s="277" t="s">
        <v>727</v>
      </c>
      <c r="I91" s="277" t="s">
        <v>728</v>
      </c>
      <c r="J91" s="277"/>
      <c r="K91" s="288"/>
    </row>
    <row r="92" spans="2:11" ht="15" customHeight="1">
      <c r="B92" s="297"/>
      <c r="C92" s="277" t="s">
        <v>729</v>
      </c>
      <c r="D92" s="277"/>
      <c r="E92" s="277"/>
      <c r="F92" s="296" t="s">
        <v>697</v>
      </c>
      <c r="G92" s="295"/>
      <c r="H92" s="277" t="s">
        <v>730</v>
      </c>
      <c r="I92" s="277" t="s">
        <v>731</v>
      </c>
      <c r="J92" s="277"/>
      <c r="K92" s="288"/>
    </row>
    <row r="93" spans="2:11" ht="15" customHeight="1">
      <c r="B93" s="297"/>
      <c r="C93" s="277" t="s">
        <v>732</v>
      </c>
      <c r="D93" s="277"/>
      <c r="E93" s="277"/>
      <c r="F93" s="296" t="s">
        <v>697</v>
      </c>
      <c r="G93" s="295"/>
      <c r="H93" s="277" t="s">
        <v>732</v>
      </c>
      <c r="I93" s="277" t="s">
        <v>731</v>
      </c>
      <c r="J93" s="277"/>
      <c r="K93" s="288"/>
    </row>
    <row r="94" spans="2:11" ht="15" customHeight="1">
      <c r="B94" s="297"/>
      <c r="C94" s="277" t="s">
        <v>35</v>
      </c>
      <c r="D94" s="277"/>
      <c r="E94" s="277"/>
      <c r="F94" s="296" t="s">
        <v>697</v>
      </c>
      <c r="G94" s="295"/>
      <c r="H94" s="277" t="s">
        <v>733</v>
      </c>
      <c r="I94" s="277" t="s">
        <v>731</v>
      </c>
      <c r="J94" s="277"/>
      <c r="K94" s="288"/>
    </row>
    <row r="95" spans="2:11" ht="15" customHeight="1">
      <c r="B95" s="297"/>
      <c r="C95" s="277" t="s">
        <v>45</v>
      </c>
      <c r="D95" s="277"/>
      <c r="E95" s="277"/>
      <c r="F95" s="296" t="s">
        <v>697</v>
      </c>
      <c r="G95" s="295"/>
      <c r="H95" s="277" t="s">
        <v>734</v>
      </c>
      <c r="I95" s="277" t="s">
        <v>731</v>
      </c>
      <c r="J95" s="277"/>
      <c r="K95" s="288"/>
    </row>
    <row r="96" spans="2:11" ht="15" customHeight="1">
      <c r="B96" s="300"/>
      <c r="C96" s="301"/>
      <c r="D96" s="301"/>
      <c r="E96" s="301"/>
      <c r="F96" s="301"/>
      <c r="G96" s="301"/>
      <c r="H96" s="301"/>
      <c r="I96" s="301"/>
      <c r="J96" s="301"/>
      <c r="K96" s="302"/>
    </row>
    <row r="97" spans="2:11" ht="18.75" customHeight="1">
      <c r="B97" s="303"/>
      <c r="C97" s="304"/>
      <c r="D97" s="304"/>
      <c r="E97" s="304"/>
      <c r="F97" s="304"/>
      <c r="G97" s="304"/>
      <c r="H97" s="304"/>
      <c r="I97" s="304"/>
      <c r="J97" s="304"/>
      <c r="K97" s="303"/>
    </row>
    <row r="98" spans="2:11" ht="18.75" customHeight="1">
      <c r="B98" s="283"/>
      <c r="C98" s="283"/>
      <c r="D98" s="283"/>
      <c r="E98" s="283"/>
      <c r="F98" s="283"/>
      <c r="G98" s="283"/>
      <c r="H98" s="283"/>
      <c r="I98" s="283"/>
      <c r="J98" s="283"/>
      <c r="K98" s="283"/>
    </row>
    <row r="99" spans="2:11" ht="7.5" customHeight="1">
      <c r="B99" s="284"/>
      <c r="C99" s="285"/>
      <c r="D99" s="285"/>
      <c r="E99" s="285"/>
      <c r="F99" s="285"/>
      <c r="G99" s="285"/>
      <c r="H99" s="285"/>
      <c r="I99" s="285"/>
      <c r="J99" s="285"/>
      <c r="K99" s="286"/>
    </row>
    <row r="100" spans="2:11" ht="45" customHeight="1">
      <c r="B100" s="287"/>
      <c r="C100" s="392" t="s">
        <v>735</v>
      </c>
      <c r="D100" s="392"/>
      <c r="E100" s="392"/>
      <c r="F100" s="392"/>
      <c r="G100" s="392"/>
      <c r="H100" s="392"/>
      <c r="I100" s="392"/>
      <c r="J100" s="392"/>
      <c r="K100" s="288"/>
    </row>
    <row r="101" spans="2:11" ht="17.25" customHeight="1">
      <c r="B101" s="287"/>
      <c r="C101" s="289" t="s">
        <v>691</v>
      </c>
      <c r="D101" s="289"/>
      <c r="E101" s="289"/>
      <c r="F101" s="289" t="s">
        <v>692</v>
      </c>
      <c r="G101" s="290"/>
      <c r="H101" s="289" t="s">
        <v>151</v>
      </c>
      <c r="I101" s="289" t="s">
        <v>54</v>
      </c>
      <c r="J101" s="289" t="s">
        <v>693</v>
      </c>
      <c r="K101" s="288"/>
    </row>
    <row r="102" spans="2:11" ht="17.25" customHeight="1">
      <c r="B102" s="287"/>
      <c r="C102" s="291" t="s">
        <v>694</v>
      </c>
      <c r="D102" s="291"/>
      <c r="E102" s="291"/>
      <c r="F102" s="292" t="s">
        <v>695</v>
      </c>
      <c r="G102" s="293"/>
      <c r="H102" s="291"/>
      <c r="I102" s="291"/>
      <c r="J102" s="291" t="s">
        <v>696</v>
      </c>
      <c r="K102" s="288"/>
    </row>
    <row r="103" spans="2:11" ht="5.25" customHeight="1">
      <c r="B103" s="287"/>
      <c r="C103" s="289"/>
      <c r="D103" s="289"/>
      <c r="E103" s="289"/>
      <c r="F103" s="289"/>
      <c r="G103" s="305"/>
      <c r="H103" s="289"/>
      <c r="I103" s="289"/>
      <c r="J103" s="289"/>
      <c r="K103" s="288"/>
    </row>
    <row r="104" spans="2:11" ht="15" customHeight="1">
      <c r="B104" s="287"/>
      <c r="C104" s="277" t="s">
        <v>50</v>
      </c>
      <c r="D104" s="294"/>
      <c r="E104" s="294"/>
      <c r="F104" s="296" t="s">
        <v>697</v>
      </c>
      <c r="G104" s="305"/>
      <c r="H104" s="277" t="s">
        <v>736</v>
      </c>
      <c r="I104" s="277" t="s">
        <v>699</v>
      </c>
      <c r="J104" s="277">
        <v>20</v>
      </c>
      <c r="K104" s="288"/>
    </row>
    <row r="105" spans="2:11" ht="15" customHeight="1">
      <c r="B105" s="287"/>
      <c r="C105" s="277" t="s">
        <v>700</v>
      </c>
      <c r="D105" s="277"/>
      <c r="E105" s="277"/>
      <c r="F105" s="296" t="s">
        <v>697</v>
      </c>
      <c r="G105" s="277"/>
      <c r="H105" s="277" t="s">
        <v>736</v>
      </c>
      <c r="I105" s="277" t="s">
        <v>699</v>
      </c>
      <c r="J105" s="277">
        <v>120</v>
      </c>
      <c r="K105" s="288"/>
    </row>
    <row r="106" spans="2:11" ht="15" customHeight="1">
      <c r="B106" s="297"/>
      <c r="C106" s="277" t="s">
        <v>702</v>
      </c>
      <c r="D106" s="277"/>
      <c r="E106" s="277"/>
      <c r="F106" s="296" t="s">
        <v>703</v>
      </c>
      <c r="G106" s="277"/>
      <c r="H106" s="277" t="s">
        <v>736</v>
      </c>
      <c r="I106" s="277" t="s">
        <v>699</v>
      </c>
      <c r="J106" s="277">
        <v>50</v>
      </c>
      <c r="K106" s="288"/>
    </row>
    <row r="107" spans="2:11" ht="15" customHeight="1">
      <c r="B107" s="297"/>
      <c r="C107" s="277" t="s">
        <v>705</v>
      </c>
      <c r="D107" s="277"/>
      <c r="E107" s="277"/>
      <c r="F107" s="296" t="s">
        <v>697</v>
      </c>
      <c r="G107" s="277"/>
      <c r="H107" s="277" t="s">
        <v>736</v>
      </c>
      <c r="I107" s="277" t="s">
        <v>707</v>
      </c>
      <c r="J107" s="277"/>
      <c r="K107" s="288"/>
    </row>
    <row r="108" spans="2:11" ht="15" customHeight="1">
      <c r="B108" s="297"/>
      <c r="C108" s="277" t="s">
        <v>716</v>
      </c>
      <c r="D108" s="277"/>
      <c r="E108" s="277"/>
      <c r="F108" s="296" t="s">
        <v>703</v>
      </c>
      <c r="G108" s="277"/>
      <c r="H108" s="277" t="s">
        <v>736</v>
      </c>
      <c r="I108" s="277" t="s">
        <v>699</v>
      </c>
      <c r="J108" s="277">
        <v>50</v>
      </c>
      <c r="K108" s="288"/>
    </row>
    <row r="109" spans="2:11" ht="15" customHeight="1">
      <c r="B109" s="297"/>
      <c r="C109" s="277" t="s">
        <v>724</v>
      </c>
      <c r="D109" s="277"/>
      <c r="E109" s="277"/>
      <c r="F109" s="296" t="s">
        <v>703</v>
      </c>
      <c r="G109" s="277"/>
      <c r="H109" s="277" t="s">
        <v>736</v>
      </c>
      <c r="I109" s="277" t="s">
        <v>699</v>
      </c>
      <c r="J109" s="277">
        <v>50</v>
      </c>
      <c r="K109" s="288"/>
    </row>
    <row r="110" spans="2:11" ht="15" customHeight="1">
      <c r="B110" s="297"/>
      <c r="C110" s="277" t="s">
        <v>722</v>
      </c>
      <c r="D110" s="277"/>
      <c r="E110" s="277"/>
      <c r="F110" s="296" t="s">
        <v>703</v>
      </c>
      <c r="G110" s="277"/>
      <c r="H110" s="277" t="s">
        <v>736</v>
      </c>
      <c r="I110" s="277" t="s">
        <v>699</v>
      </c>
      <c r="J110" s="277">
        <v>50</v>
      </c>
      <c r="K110" s="288"/>
    </row>
    <row r="111" spans="2:11" ht="15" customHeight="1">
      <c r="B111" s="297"/>
      <c r="C111" s="277" t="s">
        <v>50</v>
      </c>
      <c r="D111" s="277"/>
      <c r="E111" s="277"/>
      <c r="F111" s="296" t="s">
        <v>697</v>
      </c>
      <c r="G111" s="277"/>
      <c r="H111" s="277" t="s">
        <v>737</v>
      </c>
      <c r="I111" s="277" t="s">
        <v>699</v>
      </c>
      <c r="J111" s="277">
        <v>20</v>
      </c>
      <c r="K111" s="288"/>
    </row>
    <row r="112" spans="2:11" ht="15" customHeight="1">
      <c r="B112" s="297"/>
      <c r="C112" s="277" t="s">
        <v>738</v>
      </c>
      <c r="D112" s="277"/>
      <c r="E112" s="277"/>
      <c r="F112" s="296" t="s">
        <v>697</v>
      </c>
      <c r="G112" s="277"/>
      <c r="H112" s="277" t="s">
        <v>739</v>
      </c>
      <c r="I112" s="277" t="s">
        <v>699</v>
      </c>
      <c r="J112" s="277">
        <v>120</v>
      </c>
      <c r="K112" s="288"/>
    </row>
    <row r="113" spans="2:11" ht="15" customHeight="1">
      <c r="B113" s="297"/>
      <c r="C113" s="277" t="s">
        <v>35</v>
      </c>
      <c r="D113" s="277"/>
      <c r="E113" s="277"/>
      <c r="F113" s="296" t="s">
        <v>697</v>
      </c>
      <c r="G113" s="277"/>
      <c r="H113" s="277" t="s">
        <v>740</v>
      </c>
      <c r="I113" s="277" t="s">
        <v>731</v>
      </c>
      <c r="J113" s="277"/>
      <c r="K113" s="288"/>
    </row>
    <row r="114" spans="2:11" ht="15" customHeight="1">
      <c r="B114" s="297"/>
      <c r="C114" s="277" t="s">
        <v>45</v>
      </c>
      <c r="D114" s="277"/>
      <c r="E114" s="277"/>
      <c r="F114" s="296" t="s">
        <v>697</v>
      </c>
      <c r="G114" s="277"/>
      <c r="H114" s="277" t="s">
        <v>741</v>
      </c>
      <c r="I114" s="277" t="s">
        <v>731</v>
      </c>
      <c r="J114" s="277"/>
      <c r="K114" s="288"/>
    </row>
    <row r="115" spans="2:11" ht="15" customHeight="1">
      <c r="B115" s="297"/>
      <c r="C115" s="277" t="s">
        <v>54</v>
      </c>
      <c r="D115" s="277"/>
      <c r="E115" s="277"/>
      <c r="F115" s="296" t="s">
        <v>697</v>
      </c>
      <c r="G115" s="277"/>
      <c r="H115" s="277" t="s">
        <v>742</v>
      </c>
      <c r="I115" s="277" t="s">
        <v>743</v>
      </c>
      <c r="J115" s="277"/>
      <c r="K115" s="288"/>
    </row>
    <row r="116" spans="2:11" ht="15" customHeight="1">
      <c r="B116" s="300"/>
      <c r="C116" s="306"/>
      <c r="D116" s="306"/>
      <c r="E116" s="306"/>
      <c r="F116" s="306"/>
      <c r="G116" s="306"/>
      <c r="H116" s="306"/>
      <c r="I116" s="306"/>
      <c r="J116" s="306"/>
      <c r="K116" s="302"/>
    </row>
    <row r="117" spans="2:11" ht="18.75" customHeight="1">
      <c r="B117" s="307"/>
      <c r="C117" s="273"/>
      <c r="D117" s="273"/>
      <c r="E117" s="273"/>
      <c r="F117" s="308"/>
      <c r="G117" s="273"/>
      <c r="H117" s="273"/>
      <c r="I117" s="273"/>
      <c r="J117" s="273"/>
      <c r="K117" s="307"/>
    </row>
    <row r="118" spans="2:11" ht="18.75" customHeight="1">
      <c r="B118" s="283"/>
      <c r="C118" s="283"/>
      <c r="D118" s="283"/>
      <c r="E118" s="283"/>
      <c r="F118" s="283"/>
      <c r="G118" s="283"/>
      <c r="H118" s="283"/>
      <c r="I118" s="283"/>
      <c r="J118" s="283"/>
      <c r="K118" s="283"/>
    </row>
    <row r="119" spans="2:11" ht="7.5" customHeight="1">
      <c r="B119" s="309"/>
      <c r="C119" s="310"/>
      <c r="D119" s="310"/>
      <c r="E119" s="310"/>
      <c r="F119" s="310"/>
      <c r="G119" s="310"/>
      <c r="H119" s="310"/>
      <c r="I119" s="310"/>
      <c r="J119" s="310"/>
      <c r="K119" s="311"/>
    </row>
    <row r="120" spans="2:11" ht="45" customHeight="1">
      <c r="B120" s="312"/>
      <c r="C120" s="391" t="s">
        <v>744</v>
      </c>
      <c r="D120" s="391"/>
      <c r="E120" s="391"/>
      <c r="F120" s="391"/>
      <c r="G120" s="391"/>
      <c r="H120" s="391"/>
      <c r="I120" s="391"/>
      <c r="J120" s="391"/>
      <c r="K120" s="313"/>
    </row>
    <row r="121" spans="2:11" ht="17.25" customHeight="1">
      <c r="B121" s="314"/>
      <c r="C121" s="289" t="s">
        <v>691</v>
      </c>
      <c r="D121" s="289"/>
      <c r="E121" s="289"/>
      <c r="F121" s="289" t="s">
        <v>692</v>
      </c>
      <c r="G121" s="290"/>
      <c r="H121" s="289" t="s">
        <v>151</v>
      </c>
      <c r="I121" s="289" t="s">
        <v>54</v>
      </c>
      <c r="J121" s="289" t="s">
        <v>693</v>
      </c>
      <c r="K121" s="315"/>
    </row>
    <row r="122" spans="2:11" ht="17.25" customHeight="1">
      <c r="B122" s="314"/>
      <c r="C122" s="291" t="s">
        <v>694</v>
      </c>
      <c r="D122" s="291"/>
      <c r="E122" s="291"/>
      <c r="F122" s="292" t="s">
        <v>695</v>
      </c>
      <c r="G122" s="293"/>
      <c r="H122" s="291"/>
      <c r="I122" s="291"/>
      <c r="J122" s="291" t="s">
        <v>696</v>
      </c>
      <c r="K122" s="315"/>
    </row>
    <row r="123" spans="2:11" ht="5.25" customHeight="1">
      <c r="B123" s="316"/>
      <c r="C123" s="294"/>
      <c r="D123" s="294"/>
      <c r="E123" s="294"/>
      <c r="F123" s="294"/>
      <c r="G123" s="277"/>
      <c r="H123" s="294"/>
      <c r="I123" s="294"/>
      <c r="J123" s="294"/>
      <c r="K123" s="317"/>
    </row>
    <row r="124" spans="2:11" ht="15" customHeight="1">
      <c r="B124" s="316"/>
      <c r="C124" s="277" t="s">
        <v>700</v>
      </c>
      <c r="D124" s="294"/>
      <c r="E124" s="294"/>
      <c r="F124" s="296" t="s">
        <v>697</v>
      </c>
      <c r="G124" s="277"/>
      <c r="H124" s="277" t="s">
        <v>736</v>
      </c>
      <c r="I124" s="277" t="s">
        <v>699</v>
      </c>
      <c r="J124" s="277">
        <v>120</v>
      </c>
      <c r="K124" s="318"/>
    </row>
    <row r="125" spans="2:11" ht="15" customHeight="1">
      <c r="B125" s="316"/>
      <c r="C125" s="277" t="s">
        <v>745</v>
      </c>
      <c r="D125" s="277"/>
      <c r="E125" s="277"/>
      <c r="F125" s="296" t="s">
        <v>697</v>
      </c>
      <c r="G125" s="277"/>
      <c r="H125" s="277" t="s">
        <v>746</v>
      </c>
      <c r="I125" s="277" t="s">
        <v>699</v>
      </c>
      <c r="J125" s="277" t="s">
        <v>747</v>
      </c>
      <c r="K125" s="318"/>
    </row>
    <row r="126" spans="2:11" ht="15" customHeight="1">
      <c r="B126" s="316"/>
      <c r="C126" s="277" t="s">
        <v>646</v>
      </c>
      <c r="D126" s="277"/>
      <c r="E126" s="277"/>
      <c r="F126" s="296" t="s">
        <v>697</v>
      </c>
      <c r="G126" s="277"/>
      <c r="H126" s="277" t="s">
        <v>748</v>
      </c>
      <c r="I126" s="277" t="s">
        <v>699</v>
      </c>
      <c r="J126" s="277" t="s">
        <v>747</v>
      </c>
      <c r="K126" s="318"/>
    </row>
    <row r="127" spans="2:11" ht="15" customHeight="1">
      <c r="B127" s="316"/>
      <c r="C127" s="277" t="s">
        <v>708</v>
      </c>
      <c r="D127" s="277"/>
      <c r="E127" s="277"/>
      <c r="F127" s="296" t="s">
        <v>703</v>
      </c>
      <c r="G127" s="277"/>
      <c r="H127" s="277" t="s">
        <v>709</v>
      </c>
      <c r="I127" s="277" t="s">
        <v>699</v>
      </c>
      <c r="J127" s="277">
        <v>15</v>
      </c>
      <c r="K127" s="318"/>
    </row>
    <row r="128" spans="2:11" ht="15" customHeight="1">
      <c r="B128" s="316"/>
      <c r="C128" s="298" t="s">
        <v>710</v>
      </c>
      <c r="D128" s="298"/>
      <c r="E128" s="298"/>
      <c r="F128" s="299" t="s">
        <v>703</v>
      </c>
      <c r="G128" s="298"/>
      <c r="H128" s="298" t="s">
        <v>711</v>
      </c>
      <c r="I128" s="298" t="s">
        <v>699</v>
      </c>
      <c r="J128" s="298">
        <v>15</v>
      </c>
      <c r="K128" s="318"/>
    </row>
    <row r="129" spans="2:11" ht="15" customHeight="1">
      <c r="B129" s="316"/>
      <c r="C129" s="298" t="s">
        <v>712</v>
      </c>
      <c r="D129" s="298"/>
      <c r="E129" s="298"/>
      <c r="F129" s="299" t="s">
        <v>703</v>
      </c>
      <c r="G129" s="298"/>
      <c r="H129" s="298" t="s">
        <v>713</v>
      </c>
      <c r="I129" s="298" t="s">
        <v>699</v>
      </c>
      <c r="J129" s="298">
        <v>20</v>
      </c>
      <c r="K129" s="318"/>
    </row>
    <row r="130" spans="2:11" ht="15" customHeight="1">
      <c r="B130" s="316"/>
      <c r="C130" s="298" t="s">
        <v>714</v>
      </c>
      <c r="D130" s="298"/>
      <c r="E130" s="298"/>
      <c r="F130" s="299" t="s">
        <v>703</v>
      </c>
      <c r="G130" s="298"/>
      <c r="H130" s="298" t="s">
        <v>715</v>
      </c>
      <c r="I130" s="298" t="s">
        <v>699</v>
      </c>
      <c r="J130" s="298">
        <v>20</v>
      </c>
      <c r="K130" s="318"/>
    </row>
    <row r="131" spans="2:11" ht="15" customHeight="1">
      <c r="B131" s="316"/>
      <c r="C131" s="277" t="s">
        <v>702</v>
      </c>
      <c r="D131" s="277"/>
      <c r="E131" s="277"/>
      <c r="F131" s="296" t="s">
        <v>703</v>
      </c>
      <c r="G131" s="277"/>
      <c r="H131" s="277" t="s">
        <v>736</v>
      </c>
      <c r="I131" s="277" t="s">
        <v>699</v>
      </c>
      <c r="J131" s="277">
        <v>50</v>
      </c>
      <c r="K131" s="318"/>
    </row>
    <row r="132" spans="2:11" ht="15" customHeight="1">
      <c r="B132" s="316"/>
      <c r="C132" s="277" t="s">
        <v>716</v>
      </c>
      <c r="D132" s="277"/>
      <c r="E132" s="277"/>
      <c r="F132" s="296" t="s">
        <v>703</v>
      </c>
      <c r="G132" s="277"/>
      <c r="H132" s="277" t="s">
        <v>736</v>
      </c>
      <c r="I132" s="277" t="s">
        <v>699</v>
      </c>
      <c r="J132" s="277">
        <v>50</v>
      </c>
      <c r="K132" s="318"/>
    </row>
    <row r="133" spans="2:11" ht="15" customHeight="1">
      <c r="B133" s="316"/>
      <c r="C133" s="277" t="s">
        <v>722</v>
      </c>
      <c r="D133" s="277"/>
      <c r="E133" s="277"/>
      <c r="F133" s="296" t="s">
        <v>703</v>
      </c>
      <c r="G133" s="277"/>
      <c r="H133" s="277" t="s">
        <v>736</v>
      </c>
      <c r="I133" s="277" t="s">
        <v>699</v>
      </c>
      <c r="J133" s="277">
        <v>50</v>
      </c>
      <c r="K133" s="318"/>
    </row>
    <row r="134" spans="2:11" ht="15" customHeight="1">
      <c r="B134" s="316"/>
      <c r="C134" s="277" t="s">
        <v>724</v>
      </c>
      <c r="D134" s="277"/>
      <c r="E134" s="277"/>
      <c r="F134" s="296" t="s">
        <v>703</v>
      </c>
      <c r="G134" s="277"/>
      <c r="H134" s="277" t="s">
        <v>736</v>
      </c>
      <c r="I134" s="277" t="s">
        <v>699</v>
      </c>
      <c r="J134" s="277">
        <v>50</v>
      </c>
      <c r="K134" s="318"/>
    </row>
    <row r="135" spans="2:11" ht="15" customHeight="1">
      <c r="B135" s="316"/>
      <c r="C135" s="277" t="s">
        <v>156</v>
      </c>
      <c r="D135" s="277"/>
      <c r="E135" s="277"/>
      <c r="F135" s="296" t="s">
        <v>703</v>
      </c>
      <c r="G135" s="277"/>
      <c r="H135" s="277" t="s">
        <v>749</v>
      </c>
      <c r="I135" s="277" t="s">
        <v>699</v>
      </c>
      <c r="J135" s="277">
        <v>255</v>
      </c>
      <c r="K135" s="318"/>
    </row>
    <row r="136" spans="2:11" ht="15" customHeight="1">
      <c r="B136" s="316"/>
      <c r="C136" s="277" t="s">
        <v>726</v>
      </c>
      <c r="D136" s="277"/>
      <c r="E136" s="277"/>
      <c r="F136" s="296" t="s">
        <v>697</v>
      </c>
      <c r="G136" s="277"/>
      <c r="H136" s="277" t="s">
        <v>750</v>
      </c>
      <c r="I136" s="277" t="s">
        <v>728</v>
      </c>
      <c r="J136" s="277"/>
      <c r="K136" s="318"/>
    </row>
    <row r="137" spans="2:11" ht="15" customHeight="1">
      <c r="B137" s="316"/>
      <c r="C137" s="277" t="s">
        <v>729</v>
      </c>
      <c r="D137" s="277"/>
      <c r="E137" s="277"/>
      <c r="F137" s="296" t="s">
        <v>697</v>
      </c>
      <c r="G137" s="277"/>
      <c r="H137" s="277" t="s">
        <v>751</v>
      </c>
      <c r="I137" s="277" t="s">
        <v>731</v>
      </c>
      <c r="J137" s="277"/>
      <c r="K137" s="318"/>
    </row>
    <row r="138" spans="2:11" ht="15" customHeight="1">
      <c r="B138" s="316"/>
      <c r="C138" s="277" t="s">
        <v>732</v>
      </c>
      <c r="D138" s="277"/>
      <c r="E138" s="277"/>
      <c r="F138" s="296" t="s">
        <v>697</v>
      </c>
      <c r="G138" s="277"/>
      <c r="H138" s="277" t="s">
        <v>732</v>
      </c>
      <c r="I138" s="277" t="s">
        <v>731</v>
      </c>
      <c r="J138" s="277"/>
      <c r="K138" s="318"/>
    </row>
    <row r="139" spans="2:11" ht="15" customHeight="1">
      <c r="B139" s="316"/>
      <c r="C139" s="277" t="s">
        <v>35</v>
      </c>
      <c r="D139" s="277"/>
      <c r="E139" s="277"/>
      <c r="F139" s="296" t="s">
        <v>697</v>
      </c>
      <c r="G139" s="277"/>
      <c r="H139" s="277" t="s">
        <v>752</v>
      </c>
      <c r="I139" s="277" t="s">
        <v>731</v>
      </c>
      <c r="J139" s="277"/>
      <c r="K139" s="318"/>
    </row>
    <row r="140" spans="2:11" ht="15" customHeight="1">
      <c r="B140" s="316"/>
      <c r="C140" s="277" t="s">
        <v>753</v>
      </c>
      <c r="D140" s="277"/>
      <c r="E140" s="277"/>
      <c r="F140" s="296" t="s">
        <v>697</v>
      </c>
      <c r="G140" s="277"/>
      <c r="H140" s="277" t="s">
        <v>754</v>
      </c>
      <c r="I140" s="277" t="s">
        <v>731</v>
      </c>
      <c r="J140" s="277"/>
      <c r="K140" s="318"/>
    </row>
    <row r="141" spans="2:11" ht="15" customHeight="1">
      <c r="B141" s="319"/>
      <c r="C141" s="320"/>
      <c r="D141" s="320"/>
      <c r="E141" s="320"/>
      <c r="F141" s="320"/>
      <c r="G141" s="320"/>
      <c r="H141" s="320"/>
      <c r="I141" s="320"/>
      <c r="J141" s="320"/>
      <c r="K141" s="321"/>
    </row>
    <row r="142" spans="2:11" ht="18.75" customHeight="1">
      <c r="B142" s="273"/>
      <c r="C142" s="273"/>
      <c r="D142" s="273"/>
      <c r="E142" s="273"/>
      <c r="F142" s="308"/>
      <c r="G142" s="273"/>
      <c r="H142" s="273"/>
      <c r="I142" s="273"/>
      <c r="J142" s="273"/>
      <c r="K142" s="273"/>
    </row>
    <row r="143" spans="2:11" ht="18.75" customHeight="1">
      <c r="B143" s="283"/>
      <c r="C143" s="283"/>
      <c r="D143" s="283"/>
      <c r="E143" s="283"/>
      <c r="F143" s="283"/>
      <c r="G143" s="283"/>
      <c r="H143" s="283"/>
      <c r="I143" s="283"/>
      <c r="J143" s="283"/>
      <c r="K143" s="283"/>
    </row>
    <row r="144" spans="2:11" ht="7.5" customHeight="1">
      <c r="B144" s="284"/>
      <c r="C144" s="285"/>
      <c r="D144" s="285"/>
      <c r="E144" s="285"/>
      <c r="F144" s="285"/>
      <c r="G144" s="285"/>
      <c r="H144" s="285"/>
      <c r="I144" s="285"/>
      <c r="J144" s="285"/>
      <c r="K144" s="286"/>
    </row>
    <row r="145" spans="2:11" ht="45" customHeight="1">
      <c r="B145" s="287"/>
      <c r="C145" s="392" t="s">
        <v>755</v>
      </c>
      <c r="D145" s="392"/>
      <c r="E145" s="392"/>
      <c r="F145" s="392"/>
      <c r="G145" s="392"/>
      <c r="H145" s="392"/>
      <c r="I145" s="392"/>
      <c r="J145" s="392"/>
      <c r="K145" s="288"/>
    </row>
    <row r="146" spans="2:11" ht="17.25" customHeight="1">
      <c r="B146" s="287"/>
      <c r="C146" s="289" t="s">
        <v>691</v>
      </c>
      <c r="D146" s="289"/>
      <c r="E146" s="289"/>
      <c r="F146" s="289" t="s">
        <v>692</v>
      </c>
      <c r="G146" s="290"/>
      <c r="H146" s="289" t="s">
        <v>151</v>
      </c>
      <c r="I146" s="289" t="s">
        <v>54</v>
      </c>
      <c r="J146" s="289" t="s">
        <v>693</v>
      </c>
      <c r="K146" s="288"/>
    </row>
    <row r="147" spans="2:11" ht="17.25" customHeight="1">
      <c r="B147" s="287"/>
      <c r="C147" s="291" t="s">
        <v>694</v>
      </c>
      <c r="D147" s="291"/>
      <c r="E147" s="291"/>
      <c r="F147" s="292" t="s">
        <v>695</v>
      </c>
      <c r="G147" s="293"/>
      <c r="H147" s="291"/>
      <c r="I147" s="291"/>
      <c r="J147" s="291" t="s">
        <v>696</v>
      </c>
      <c r="K147" s="288"/>
    </row>
    <row r="148" spans="2:11" ht="5.25" customHeight="1">
      <c r="B148" s="297"/>
      <c r="C148" s="294"/>
      <c r="D148" s="294"/>
      <c r="E148" s="294"/>
      <c r="F148" s="294"/>
      <c r="G148" s="295"/>
      <c r="H148" s="294"/>
      <c r="I148" s="294"/>
      <c r="J148" s="294"/>
      <c r="K148" s="318"/>
    </row>
    <row r="149" spans="2:11" ht="15" customHeight="1">
      <c r="B149" s="297"/>
      <c r="C149" s="322" t="s">
        <v>700</v>
      </c>
      <c r="D149" s="277"/>
      <c r="E149" s="277"/>
      <c r="F149" s="323" t="s">
        <v>697</v>
      </c>
      <c r="G149" s="277"/>
      <c r="H149" s="322" t="s">
        <v>736</v>
      </c>
      <c r="I149" s="322" t="s">
        <v>699</v>
      </c>
      <c r="J149" s="322">
        <v>120</v>
      </c>
      <c r="K149" s="318"/>
    </row>
    <row r="150" spans="2:11" ht="15" customHeight="1">
      <c r="B150" s="297"/>
      <c r="C150" s="322" t="s">
        <v>745</v>
      </c>
      <c r="D150" s="277"/>
      <c r="E150" s="277"/>
      <c r="F150" s="323" t="s">
        <v>697</v>
      </c>
      <c r="G150" s="277"/>
      <c r="H150" s="322" t="s">
        <v>756</v>
      </c>
      <c r="I150" s="322" t="s">
        <v>699</v>
      </c>
      <c r="J150" s="322" t="s">
        <v>747</v>
      </c>
      <c r="K150" s="318"/>
    </row>
    <row r="151" spans="2:11" ht="15" customHeight="1">
      <c r="B151" s="297"/>
      <c r="C151" s="322" t="s">
        <v>646</v>
      </c>
      <c r="D151" s="277"/>
      <c r="E151" s="277"/>
      <c r="F151" s="323" t="s">
        <v>697</v>
      </c>
      <c r="G151" s="277"/>
      <c r="H151" s="322" t="s">
        <v>757</v>
      </c>
      <c r="I151" s="322" t="s">
        <v>699</v>
      </c>
      <c r="J151" s="322" t="s">
        <v>747</v>
      </c>
      <c r="K151" s="318"/>
    </row>
    <row r="152" spans="2:11" ht="15" customHeight="1">
      <c r="B152" s="297"/>
      <c r="C152" s="322" t="s">
        <v>702</v>
      </c>
      <c r="D152" s="277"/>
      <c r="E152" s="277"/>
      <c r="F152" s="323" t="s">
        <v>703</v>
      </c>
      <c r="G152" s="277"/>
      <c r="H152" s="322" t="s">
        <v>736</v>
      </c>
      <c r="I152" s="322" t="s">
        <v>699</v>
      </c>
      <c r="J152" s="322">
        <v>50</v>
      </c>
      <c r="K152" s="318"/>
    </row>
    <row r="153" spans="2:11" ht="15" customHeight="1">
      <c r="B153" s="297"/>
      <c r="C153" s="322" t="s">
        <v>705</v>
      </c>
      <c r="D153" s="277"/>
      <c r="E153" s="277"/>
      <c r="F153" s="323" t="s">
        <v>697</v>
      </c>
      <c r="G153" s="277"/>
      <c r="H153" s="322" t="s">
        <v>736</v>
      </c>
      <c r="I153" s="322" t="s">
        <v>707</v>
      </c>
      <c r="J153" s="322"/>
      <c r="K153" s="318"/>
    </row>
    <row r="154" spans="2:11" ht="15" customHeight="1">
      <c r="B154" s="297"/>
      <c r="C154" s="322" t="s">
        <v>716</v>
      </c>
      <c r="D154" s="277"/>
      <c r="E154" s="277"/>
      <c r="F154" s="323" t="s">
        <v>703</v>
      </c>
      <c r="G154" s="277"/>
      <c r="H154" s="322" t="s">
        <v>736</v>
      </c>
      <c r="I154" s="322" t="s">
        <v>699</v>
      </c>
      <c r="J154" s="322">
        <v>50</v>
      </c>
      <c r="K154" s="318"/>
    </row>
    <row r="155" spans="2:11" ht="15" customHeight="1">
      <c r="B155" s="297"/>
      <c r="C155" s="322" t="s">
        <v>724</v>
      </c>
      <c r="D155" s="277"/>
      <c r="E155" s="277"/>
      <c r="F155" s="323" t="s">
        <v>703</v>
      </c>
      <c r="G155" s="277"/>
      <c r="H155" s="322" t="s">
        <v>736</v>
      </c>
      <c r="I155" s="322" t="s">
        <v>699</v>
      </c>
      <c r="J155" s="322">
        <v>50</v>
      </c>
      <c r="K155" s="318"/>
    </row>
    <row r="156" spans="2:11" ht="15" customHeight="1">
      <c r="B156" s="297"/>
      <c r="C156" s="322" t="s">
        <v>722</v>
      </c>
      <c r="D156" s="277"/>
      <c r="E156" s="277"/>
      <c r="F156" s="323" t="s">
        <v>703</v>
      </c>
      <c r="G156" s="277"/>
      <c r="H156" s="322" t="s">
        <v>736</v>
      </c>
      <c r="I156" s="322" t="s">
        <v>699</v>
      </c>
      <c r="J156" s="322">
        <v>50</v>
      </c>
      <c r="K156" s="318"/>
    </row>
    <row r="157" spans="2:11" ht="15" customHeight="1">
      <c r="B157" s="297"/>
      <c r="C157" s="322" t="s">
        <v>136</v>
      </c>
      <c r="D157" s="277"/>
      <c r="E157" s="277"/>
      <c r="F157" s="323" t="s">
        <v>697</v>
      </c>
      <c r="G157" s="277"/>
      <c r="H157" s="322" t="s">
        <v>758</v>
      </c>
      <c r="I157" s="322" t="s">
        <v>699</v>
      </c>
      <c r="J157" s="322" t="s">
        <v>759</v>
      </c>
      <c r="K157" s="318"/>
    </row>
    <row r="158" spans="2:11" ht="15" customHeight="1">
      <c r="B158" s="297"/>
      <c r="C158" s="322" t="s">
        <v>760</v>
      </c>
      <c r="D158" s="277"/>
      <c r="E158" s="277"/>
      <c r="F158" s="323" t="s">
        <v>697</v>
      </c>
      <c r="G158" s="277"/>
      <c r="H158" s="322" t="s">
        <v>761</v>
      </c>
      <c r="I158" s="322" t="s">
        <v>731</v>
      </c>
      <c r="J158" s="322"/>
      <c r="K158" s="318"/>
    </row>
    <row r="159" spans="2:11" ht="15" customHeight="1">
      <c r="B159" s="324"/>
      <c r="C159" s="306"/>
      <c r="D159" s="306"/>
      <c r="E159" s="306"/>
      <c r="F159" s="306"/>
      <c r="G159" s="306"/>
      <c r="H159" s="306"/>
      <c r="I159" s="306"/>
      <c r="J159" s="306"/>
      <c r="K159" s="325"/>
    </row>
    <row r="160" spans="2:11" ht="18.75" customHeight="1">
      <c r="B160" s="273"/>
      <c r="C160" s="277"/>
      <c r="D160" s="277"/>
      <c r="E160" s="277"/>
      <c r="F160" s="296"/>
      <c r="G160" s="277"/>
      <c r="H160" s="277"/>
      <c r="I160" s="277"/>
      <c r="J160" s="277"/>
      <c r="K160" s="273"/>
    </row>
    <row r="161" spans="2:11" ht="18.75" customHeight="1">
      <c r="B161" s="283"/>
      <c r="C161" s="283"/>
      <c r="D161" s="283"/>
      <c r="E161" s="283"/>
      <c r="F161" s="283"/>
      <c r="G161" s="283"/>
      <c r="H161" s="283"/>
      <c r="I161" s="283"/>
      <c r="J161" s="283"/>
      <c r="K161" s="283"/>
    </row>
    <row r="162" spans="2:11" ht="7.5" customHeight="1">
      <c r="B162" s="265"/>
      <c r="C162" s="266"/>
      <c r="D162" s="266"/>
      <c r="E162" s="266"/>
      <c r="F162" s="266"/>
      <c r="G162" s="266"/>
      <c r="H162" s="266"/>
      <c r="I162" s="266"/>
      <c r="J162" s="266"/>
      <c r="K162" s="267"/>
    </row>
    <row r="163" spans="2:11" ht="45" customHeight="1">
      <c r="B163" s="268"/>
      <c r="C163" s="391" t="s">
        <v>762</v>
      </c>
      <c r="D163" s="391"/>
      <c r="E163" s="391"/>
      <c r="F163" s="391"/>
      <c r="G163" s="391"/>
      <c r="H163" s="391"/>
      <c r="I163" s="391"/>
      <c r="J163" s="391"/>
      <c r="K163" s="269"/>
    </row>
    <row r="164" spans="2:11" ht="17.25" customHeight="1">
      <c r="B164" s="268"/>
      <c r="C164" s="289" t="s">
        <v>691</v>
      </c>
      <c r="D164" s="289"/>
      <c r="E164" s="289"/>
      <c r="F164" s="289" t="s">
        <v>692</v>
      </c>
      <c r="G164" s="326"/>
      <c r="H164" s="327" t="s">
        <v>151</v>
      </c>
      <c r="I164" s="327" t="s">
        <v>54</v>
      </c>
      <c r="J164" s="289" t="s">
        <v>693</v>
      </c>
      <c r="K164" s="269"/>
    </row>
    <row r="165" spans="2:11" ht="17.25" customHeight="1">
      <c r="B165" s="270"/>
      <c r="C165" s="291" t="s">
        <v>694</v>
      </c>
      <c r="D165" s="291"/>
      <c r="E165" s="291"/>
      <c r="F165" s="292" t="s">
        <v>695</v>
      </c>
      <c r="G165" s="328"/>
      <c r="H165" s="329"/>
      <c r="I165" s="329"/>
      <c r="J165" s="291" t="s">
        <v>696</v>
      </c>
      <c r="K165" s="271"/>
    </row>
    <row r="166" spans="2:11" ht="5.25" customHeight="1">
      <c r="B166" s="297"/>
      <c r="C166" s="294"/>
      <c r="D166" s="294"/>
      <c r="E166" s="294"/>
      <c r="F166" s="294"/>
      <c r="G166" s="295"/>
      <c r="H166" s="294"/>
      <c r="I166" s="294"/>
      <c r="J166" s="294"/>
      <c r="K166" s="318"/>
    </row>
    <row r="167" spans="2:11" ht="15" customHeight="1">
      <c r="B167" s="297"/>
      <c r="C167" s="277" t="s">
        <v>700</v>
      </c>
      <c r="D167" s="277"/>
      <c r="E167" s="277"/>
      <c r="F167" s="296" t="s">
        <v>697</v>
      </c>
      <c r="G167" s="277"/>
      <c r="H167" s="277" t="s">
        <v>736</v>
      </c>
      <c r="I167" s="277" t="s">
        <v>699</v>
      </c>
      <c r="J167" s="277">
        <v>120</v>
      </c>
      <c r="K167" s="318"/>
    </row>
    <row r="168" spans="2:11" ht="15" customHeight="1">
      <c r="B168" s="297"/>
      <c r="C168" s="277" t="s">
        <v>745</v>
      </c>
      <c r="D168" s="277"/>
      <c r="E168" s="277"/>
      <c r="F168" s="296" t="s">
        <v>697</v>
      </c>
      <c r="G168" s="277"/>
      <c r="H168" s="277" t="s">
        <v>746</v>
      </c>
      <c r="I168" s="277" t="s">
        <v>699</v>
      </c>
      <c r="J168" s="277" t="s">
        <v>747</v>
      </c>
      <c r="K168" s="318"/>
    </row>
    <row r="169" spans="2:11" ht="15" customHeight="1">
      <c r="B169" s="297"/>
      <c r="C169" s="277" t="s">
        <v>646</v>
      </c>
      <c r="D169" s="277"/>
      <c r="E169" s="277"/>
      <c r="F169" s="296" t="s">
        <v>697</v>
      </c>
      <c r="G169" s="277"/>
      <c r="H169" s="277" t="s">
        <v>763</v>
      </c>
      <c r="I169" s="277" t="s">
        <v>699</v>
      </c>
      <c r="J169" s="277" t="s">
        <v>747</v>
      </c>
      <c r="K169" s="318"/>
    </row>
    <row r="170" spans="2:11" ht="15" customHeight="1">
      <c r="B170" s="297"/>
      <c r="C170" s="277" t="s">
        <v>702</v>
      </c>
      <c r="D170" s="277"/>
      <c r="E170" s="277"/>
      <c r="F170" s="296" t="s">
        <v>703</v>
      </c>
      <c r="G170" s="277"/>
      <c r="H170" s="277" t="s">
        <v>763</v>
      </c>
      <c r="I170" s="277" t="s">
        <v>699</v>
      </c>
      <c r="J170" s="277">
        <v>50</v>
      </c>
      <c r="K170" s="318"/>
    </row>
    <row r="171" spans="2:11" ht="15" customHeight="1">
      <c r="B171" s="297"/>
      <c r="C171" s="277" t="s">
        <v>705</v>
      </c>
      <c r="D171" s="277"/>
      <c r="E171" s="277"/>
      <c r="F171" s="296" t="s">
        <v>697</v>
      </c>
      <c r="G171" s="277"/>
      <c r="H171" s="277" t="s">
        <v>763</v>
      </c>
      <c r="I171" s="277" t="s">
        <v>707</v>
      </c>
      <c r="J171" s="277"/>
      <c r="K171" s="318"/>
    </row>
    <row r="172" spans="2:11" ht="15" customHeight="1">
      <c r="B172" s="297"/>
      <c r="C172" s="277" t="s">
        <v>716</v>
      </c>
      <c r="D172" s="277"/>
      <c r="E172" s="277"/>
      <c r="F172" s="296" t="s">
        <v>703</v>
      </c>
      <c r="G172" s="277"/>
      <c r="H172" s="277" t="s">
        <v>763</v>
      </c>
      <c r="I172" s="277" t="s">
        <v>699</v>
      </c>
      <c r="J172" s="277">
        <v>50</v>
      </c>
      <c r="K172" s="318"/>
    </row>
    <row r="173" spans="2:11" ht="15" customHeight="1">
      <c r="B173" s="297"/>
      <c r="C173" s="277" t="s">
        <v>724</v>
      </c>
      <c r="D173" s="277"/>
      <c r="E173" s="277"/>
      <c r="F173" s="296" t="s">
        <v>703</v>
      </c>
      <c r="G173" s="277"/>
      <c r="H173" s="277" t="s">
        <v>763</v>
      </c>
      <c r="I173" s="277" t="s">
        <v>699</v>
      </c>
      <c r="J173" s="277">
        <v>50</v>
      </c>
      <c r="K173" s="318"/>
    </row>
    <row r="174" spans="2:11" ht="15" customHeight="1">
      <c r="B174" s="297"/>
      <c r="C174" s="277" t="s">
        <v>722</v>
      </c>
      <c r="D174" s="277"/>
      <c r="E174" s="277"/>
      <c r="F174" s="296" t="s">
        <v>703</v>
      </c>
      <c r="G174" s="277"/>
      <c r="H174" s="277" t="s">
        <v>763</v>
      </c>
      <c r="I174" s="277" t="s">
        <v>699</v>
      </c>
      <c r="J174" s="277">
        <v>50</v>
      </c>
      <c r="K174" s="318"/>
    </row>
    <row r="175" spans="2:11" ht="15" customHeight="1">
      <c r="B175" s="297"/>
      <c r="C175" s="277" t="s">
        <v>150</v>
      </c>
      <c r="D175" s="277"/>
      <c r="E175" s="277"/>
      <c r="F175" s="296" t="s">
        <v>697</v>
      </c>
      <c r="G175" s="277"/>
      <c r="H175" s="277" t="s">
        <v>764</v>
      </c>
      <c r="I175" s="277" t="s">
        <v>765</v>
      </c>
      <c r="J175" s="277"/>
      <c r="K175" s="318"/>
    </row>
    <row r="176" spans="2:11" ht="15" customHeight="1">
      <c r="B176" s="297"/>
      <c r="C176" s="277" t="s">
        <v>54</v>
      </c>
      <c r="D176" s="277"/>
      <c r="E176" s="277"/>
      <c r="F176" s="296" t="s">
        <v>697</v>
      </c>
      <c r="G176" s="277"/>
      <c r="H176" s="277" t="s">
        <v>766</v>
      </c>
      <c r="I176" s="277" t="s">
        <v>767</v>
      </c>
      <c r="J176" s="277">
        <v>1</v>
      </c>
      <c r="K176" s="318"/>
    </row>
    <row r="177" spans="2:11" ht="15" customHeight="1">
      <c r="B177" s="297"/>
      <c r="C177" s="277" t="s">
        <v>50</v>
      </c>
      <c r="D177" s="277"/>
      <c r="E177" s="277"/>
      <c r="F177" s="296" t="s">
        <v>697</v>
      </c>
      <c r="G177" s="277"/>
      <c r="H177" s="277" t="s">
        <v>768</v>
      </c>
      <c r="I177" s="277" t="s">
        <v>699</v>
      </c>
      <c r="J177" s="277">
        <v>20</v>
      </c>
      <c r="K177" s="318"/>
    </row>
    <row r="178" spans="2:11" ht="15" customHeight="1">
      <c r="B178" s="297"/>
      <c r="C178" s="277" t="s">
        <v>151</v>
      </c>
      <c r="D178" s="277"/>
      <c r="E178" s="277"/>
      <c r="F178" s="296" t="s">
        <v>697</v>
      </c>
      <c r="G178" s="277"/>
      <c r="H178" s="277" t="s">
        <v>769</v>
      </c>
      <c r="I178" s="277" t="s">
        <v>699</v>
      </c>
      <c r="J178" s="277">
        <v>255</v>
      </c>
      <c r="K178" s="318"/>
    </row>
    <row r="179" spans="2:11" ht="15" customHeight="1">
      <c r="B179" s="297"/>
      <c r="C179" s="277" t="s">
        <v>152</v>
      </c>
      <c r="D179" s="277"/>
      <c r="E179" s="277"/>
      <c r="F179" s="296" t="s">
        <v>697</v>
      </c>
      <c r="G179" s="277"/>
      <c r="H179" s="277" t="s">
        <v>662</v>
      </c>
      <c r="I179" s="277" t="s">
        <v>699</v>
      </c>
      <c r="J179" s="277">
        <v>10</v>
      </c>
      <c r="K179" s="318"/>
    </row>
    <row r="180" spans="2:11" ht="15" customHeight="1">
      <c r="B180" s="297"/>
      <c r="C180" s="277" t="s">
        <v>153</v>
      </c>
      <c r="D180" s="277"/>
      <c r="E180" s="277"/>
      <c r="F180" s="296" t="s">
        <v>697</v>
      </c>
      <c r="G180" s="277"/>
      <c r="H180" s="277" t="s">
        <v>770</v>
      </c>
      <c r="I180" s="277" t="s">
        <v>731</v>
      </c>
      <c r="J180" s="277"/>
      <c r="K180" s="318"/>
    </row>
    <row r="181" spans="2:11" ht="15" customHeight="1">
      <c r="B181" s="297"/>
      <c r="C181" s="277" t="s">
        <v>771</v>
      </c>
      <c r="D181" s="277"/>
      <c r="E181" s="277"/>
      <c r="F181" s="296" t="s">
        <v>697</v>
      </c>
      <c r="G181" s="277"/>
      <c r="H181" s="277" t="s">
        <v>772</v>
      </c>
      <c r="I181" s="277" t="s">
        <v>731</v>
      </c>
      <c r="J181" s="277"/>
      <c r="K181" s="318"/>
    </row>
    <row r="182" spans="2:11" ht="15" customHeight="1">
      <c r="B182" s="297"/>
      <c r="C182" s="277" t="s">
        <v>760</v>
      </c>
      <c r="D182" s="277"/>
      <c r="E182" s="277"/>
      <c r="F182" s="296" t="s">
        <v>697</v>
      </c>
      <c r="G182" s="277"/>
      <c r="H182" s="277" t="s">
        <v>773</v>
      </c>
      <c r="I182" s="277" t="s">
        <v>731</v>
      </c>
      <c r="J182" s="277"/>
      <c r="K182" s="318"/>
    </row>
    <row r="183" spans="2:11" ht="15" customHeight="1">
      <c r="B183" s="297"/>
      <c r="C183" s="277" t="s">
        <v>155</v>
      </c>
      <c r="D183" s="277"/>
      <c r="E183" s="277"/>
      <c r="F183" s="296" t="s">
        <v>703</v>
      </c>
      <c r="G183" s="277"/>
      <c r="H183" s="277" t="s">
        <v>774</v>
      </c>
      <c r="I183" s="277" t="s">
        <v>699</v>
      </c>
      <c r="J183" s="277">
        <v>50</v>
      </c>
      <c r="K183" s="318"/>
    </row>
    <row r="184" spans="2:11" ht="15" customHeight="1">
      <c r="B184" s="297"/>
      <c r="C184" s="277" t="s">
        <v>775</v>
      </c>
      <c r="D184" s="277"/>
      <c r="E184" s="277"/>
      <c r="F184" s="296" t="s">
        <v>703</v>
      </c>
      <c r="G184" s="277"/>
      <c r="H184" s="277" t="s">
        <v>776</v>
      </c>
      <c r="I184" s="277" t="s">
        <v>777</v>
      </c>
      <c r="J184" s="277"/>
      <c r="K184" s="318"/>
    </row>
    <row r="185" spans="2:11" ht="15" customHeight="1">
      <c r="B185" s="297"/>
      <c r="C185" s="277" t="s">
        <v>778</v>
      </c>
      <c r="D185" s="277"/>
      <c r="E185" s="277"/>
      <c r="F185" s="296" t="s">
        <v>703</v>
      </c>
      <c r="G185" s="277"/>
      <c r="H185" s="277" t="s">
        <v>779</v>
      </c>
      <c r="I185" s="277" t="s">
        <v>777</v>
      </c>
      <c r="J185" s="277"/>
      <c r="K185" s="318"/>
    </row>
    <row r="186" spans="2:11" ht="15" customHeight="1">
      <c r="B186" s="297"/>
      <c r="C186" s="277" t="s">
        <v>780</v>
      </c>
      <c r="D186" s="277"/>
      <c r="E186" s="277"/>
      <c r="F186" s="296" t="s">
        <v>703</v>
      </c>
      <c r="G186" s="277"/>
      <c r="H186" s="277" t="s">
        <v>781</v>
      </c>
      <c r="I186" s="277" t="s">
        <v>777</v>
      </c>
      <c r="J186" s="277"/>
      <c r="K186" s="318"/>
    </row>
    <row r="187" spans="2:11" ht="15" customHeight="1">
      <c r="B187" s="297"/>
      <c r="C187" s="330" t="s">
        <v>782</v>
      </c>
      <c r="D187" s="277"/>
      <c r="E187" s="277"/>
      <c r="F187" s="296" t="s">
        <v>703</v>
      </c>
      <c r="G187" s="277"/>
      <c r="H187" s="277" t="s">
        <v>783</v>
      </c>
      <c r="I187" s="277" t="s">
        <v>784</v>
      </c>
      <c r="J187" s="331" t="s">
        <v>785</v>
      </c>
      <c r="K187" s="318"/>
    </row>
    <row r="188" spans="2:11" ht="15" customHeight="1">
      <c r="B188" s="297"/>
      <c r="C188" s="282" t="s">
        <v>39</v>
      </c>
      <c r="D188" s="277"/>
      <c r="E188" s="277"/>
      <c r="F188" s="296" t="s">
        <v>697</v>
      </c>
      <c r="G188" s="277"/>
      <c r="H188" s="273" t="s">
        <v>786</v>
      </c>
      <c r="I188" s="277" t="s">
        <v>787</v>
      </c>
      <c r="J188" s="277"/>
      <c r="K188" s="318"/>
    </row>
    <row r="189" spans="2:11" ht="15" customHeight="1">
      <c r="B189" s="297"/>
      <c r="C189" s="282" t="s">
        <v>788</v>
      </c>
      <c r="D189" s="277"/>
      <c r="E189" s="277"/>
      <c r="F189" s="296" t="s">
        <v>697</v>
      </c>
      <c r="G189" s="277"/>
      <c r="H189" s="277" t="s">
        <v>789</v>
      </c>
      <c r="I189" s="277" t="s">
        <v>731</v>
      </c>
      <c r="J189" s="277"/>
      <c r="K189" s="318"/>
    </row>
    <row r="190" spans="2:11" ht="15" customHeight="1">
      <c r="B190" s="297"/>
      <c r="C190" s="282" t="s">
        <v>790</v>
      </c>
      <c r="D190" s="277"/>
      <c r="E190" s="277"/>
      <c r="F190" s="296" t="s">
        <v>697</v>
      </c>
      <c r="G190" s="277"/>
      <c r="H190" s="277" t="s">
        <v>791</v>
      </c>
      <c r="I190" s="277" t="s">
        <v>731</v>
      </c>
      <c r="J190" s="277"/>
      <c r="K190" s="318"/>
    </row>
    <row r="191" spans="2:11" ht="15" customHeight="1">
      <c r="B191" s="297"/>
      <c r="C191" s="282" t="s">
        <v>792</v>
      </c>
      <c r="D191" s="277"/>
      <c r="E191" s="277"/>
      <c r="F191" s="296" t="s">
        <v>703</v>
      </c>
      <c r="G191" s="277"/>
      <c r="H191" s="277" t="s">
        <v>793</v>
      </c>
      <c r="I191" s="277" t="s">
        <v>731</v>
      </c>
      <c r="J191" s="277"/>
      <c r="K191" s="318"/>
    </row>
    <row r="192" spans="2:11" ht="15" customHeight="1">
      <c r="B192" s="324"/>
      <c r="C192" s="332"/>
      <c r="D192" s="306"/>
      <c r="E192" s="306"/>
      <c r="F192" s="306"/>
      <c r="G192" s="306"/>
      <c r="H192" s="306"/>
      <c r="I192" s="306"/>
      <c r="J192" s="306"/>
      <c r="K192" s="325"/>
    </row>
    <row r="193" spans="2:11" ht="18.75" customHeight="1">
      <c r="B193" s="273"/>
      <c r="C193" s="277"/>
      <c r="D193" s="277"/>
      <c r="E193" s="277"/>
      <c r="F193" s="296"/>
      <c r="G193" s="277"/>
      <c r="H193" s="277"/>
      <c r="I193" s="277"/>
      <c r="J193" s="277"/>
      <c r="K193" s="273"/>
    </row>
    <row r="194" spans="2:11" ht="18.75" customHeight="1">
      <c r="B194" s="273"/>
      <c r="C194" s="277"/>
      <c r="D194" s="277"/>
      <c r="E194" s="277"/>
      <c r="F194" s="296"/>
      <c r="G194" s="277"/>
      <c r="H194" s="277"/>
      <c r="I194" s="277"/>
      <c r="J194" s="277"/>
      <c r="K194" s="273"/>
    </row>
    <row r="195" spans="2:11" ht="18.75" customHeight="1">
      <c r="B195" s="283"/>
      <c r="C195" s="283"/>
      <c r="D195" s="283"/>
      <c r="E195" s="283"/>
      <c r="F195" s="283"/>
      <c r="G195" s="283"/>
      <c r="H195" s="283"/>
      <c r="I195" s="283"/>
      <c r="J195" s="283"/>
      <c r="K195" s="283"/>
    </row>
    <row r="196" spans="2:11">
      <c r="B196" s="265"/>
      <c r="C196" s="266"/>
      <c r="D196" s="266"/>
      <c r="E196" s="266"/>
      <c r="F196" s="266"/>
      <c r="G196" s="266"/>
      <c r="H196" s="266"/>
      <c r="I196" s="266"/>
      <c r="J196" s="266"/>
      <c r="K196" s="267"/>
    </row>
    <row r="197" spans="2:11" ht="21">
      <c r="B197" s="268"/>
      <c r="C197" s="391" t="s">
        <v>794</v>
      </c>
      <c r="D197" s="391"/>
      <c r="E197" s="391"/>
      <c r="F197" s="391"/>
      <c r="G197" s="391"/>
      <c r="H197" s="391"/>
      <c r="I197" s="391"/>
      <c r="J197" s="391"/>
      <c r="K197" s="269"/>
    </row>
    <row r="198" spans="2:11" ht="25.5" customHeight="1">
      <c r="B198" s="268"/>
      <c r="C198" s="333" t="s">
        <v>795</v>
      </c>
      <c r="D198" s="333"/>
      <c r="E198" s="333"/>
      <c r="F198" s="333" t="s">
        <v>796</v>
      </c>
      <c r="G198" s="334"/>
      <c r="H198" s="390" t="s">
        <v>797</v>
      </c>
      <c r="I198" s="390"/>
      <c r="J198" s="390"/>
      <c r="K198" s="269"/>
    </row>
    <row r="199" spans="2:11" ht="5.25" customHeight="1">
      <c r="B199" s="297"/>
      <c r="C199" s="294"/>
      <c r="D199" s="294"/>
      <c r="E199" s="294"/>
      <c r="F199" s="294"/>
      <c r="G199" s="277"/>
      <c r="H199" s="294"/>
      <c r="I199" s="294"/>
      <c r="J199" s="294"/>
      <c r="K199" s="318"/>
    </row>
    <row r="200" spans="2:11" ht="15" customHeight="1">
      <c r="B200" s="297"/>
      <c r="C200" s="277" t="s">
        <v>787</v>
      </c>
      <c r="D200" s="277"/>
      <c r="E200" s="277"/>
      <c r="F200" s="296" t="s">
        <v>40</v>
      </c>
      <c r="G200" s="277"/>
      <c r="H200" s="388" t="s">
        <v>798</v>
      </c>
      <c r="I200" s="388"/>
      <c r="J200" s="388"/>
      <c r="K200" s="318"/>
    </row>
    <row r="201" spans="2:11" ht="15" customHeight="1">
      <c r="B201" s="297"/>
      <c r="C201" s="303"/>
      <c r="D201" s="277"/>
      <c r="E201" s="277"/>
      <c r="F201" s="296" t="s">
        <v>41</v>
      </c>
      <c r="G201" s="277"/>
      <c r="H201" s="388" t="s">
        <v>799</v>
      </c>
      <c r="I201" s="388"/>
      <c r="J201" s="388"/>
      <c r="K201" s="318"/>
    </row>
    <row r="202" spans="2:11" ht="15" customHeight="1">
      <c r="B202" s="297"/>
      <c r="C202" s="303"/>
      <c r="D202" s="277"/>
      <c r="E202" s="277"/>
      <c r="F202" s="296" t="s">
        <v>44</v>
      </c>
      <c r="G202" s="277"/>
      <c r="H202" s="388" t="s">
        <v>800</v>
      </c>
      <c r="I202" s="388"/>
      <c r="J202" s="388"/>
      <c r="K202" s="318"/>
    </row>
    <row r="203" spans="2:11" ht="15" customHeight="1">
      <c r="B203" s="297"/>
      <c r="C203" s="277"/>
      <c r="D203" s="277"/>
      <c r="E203" s="277"/>
      <c r="F203" s="296" t="s">
        <v>42</v>
      </c>
      <c r="G203" s="277"/>
      <c r="H203" s="388" t="s">
        <v>801</v>
      </c>
      <c r="I203" s="388"/>
      <c r="J203" s="388"/>
      <c r="K203" s="318"/>
    </row>
    <row r="204" spans="2:11" ht="15" customHeight="1">
      <c r="B204" s="297"/>
      <c r="C204" s="277"/>
      <c r="D204" s="277"/>
      <c r="E204" s="277"/>
      <c r="F204" s="296" t="s">
        <v>43</v>
      </c>
      <c r="G204" s="277"/>
      <c r="H204" s="388" t="s">
        <v>802</v>
      </c>
      <c r="I204" s="388"/>
      <c r="J204" s="388"/>
      <c r="K204" s="318"/>
    </row>
    <row r="205" spans="2:11" ht="15" customHeight="1">
      <c r="B205" s="297"/>
      <c r="C205" s="277"/>
      <c r="D205" s="277"/>
      <c r="E205" s="277"/>
      <c r="F205" s="296"/>
      <c r="G205" s="277"/>
      <c r="H205" s="277"/>
      <c r="I205" s="277"/>
      <c r="J205" s="277"/>
      <c r="K205" s="318"/>
    </row>
    <row r="206" spans="2:11" ht="15" customHeight="1">
      <c r="B206" s="297"/>
      <c r="C206" s="277" t="s">
        <v>743</v>
      </c>
      <c r="D206" s="277"/>
      <c r="E206" s="277"/>
      <c r="F206" s="296" t="s">
        <v>76</v>
      </c>
      <c r="G206" s="277"/>
      <c r="H206" s="388" t="s">
        <v>803</v>
      </c>
      <c r="I206" s="388"/>
      <c r="J206" s="388"/>
      <c r="K206" s="318"/>
    </row>
    <row r="207" spans="2:11" ht="15" customHeight="1">
      <c r="B207" s="297"/>
      <c r="C207" s="303"/>
      <c r="D207" s="277"/>
      <c r="E207" s="277"/>
      <c r="F207" s="296" t="s">
        <v>641</v>
      </c>
      <c r="G207" s="277"/>
      <c r="H207" s="388" t="s">
        <v>642</v>
      </c>
      <c r="I207" s="388"/>
      <c r="J207" s="388"/>
      <c r="K207" s="318"/>
    </row>
    <row r="208" spans="2:11" ht="15" customHeight="1">
      <c r="B208" s="297"/>
      <c r="C208" s="277"/>
      <c r="D208" s="277"/>
      <c r="E208" s="277"/>
      <c r="F208" s="296" t="s">
        <v>80</v>
      </c>
      <c r="G208" s="277"/>
      <c r="H208" s="388" t="s">
        <v>804</v>
      </c>
      <c r="I208" s="388"/>
      <c r="J208" s="388"/>
      <c r="K208" s="318"/>
    </row>
    <row r="209" spans="2:11" ht="15" customHeight="1">
      <c r="B209" s="335"/>
      <c r="C209" s="303"/>
      <c r="D209" s="303"/>
      <c r="E209" s="303"/>
      <c r="F209" s="296" t="s">
        <v>643</v>
      </c>
      <c r="G209" s="282"/>
      <c r="H209" s="389" t="s">
        <v>79</v>
      </c>
      <c r="I209" s="389"/>
      <c r="J209" s="389"/>
      <c r="K209" s="336"/>
    </row>
    <row r="210" spans="2:11" ht="15" customHeight="1">
      <c r="B210" s="335"/>
      <c r="C210" s="303"/>
      <c r="D210" s="303"/>
      <c r="E210" s="303"/>
      <c r="F210" s="296" t="s">
        <v>644</v>
      </c>
      <c r="G210" s="282"/>
      <c r="H210" s="389" t="s">
        <v>805</v>
      </c>
      <c r="I210" s="389"/>
      <c r="J210" s="389"/>
      <c r="K210" s="336"/>
    </row>
    <row r="211" spans="2:11" ht="15" customHeight="1">
      <c r="B211" s="335"/>
      <c r="C211" s="303"/>
      <c r="D211" s="303"/>
      <c r="E211" s="303"/>
      <c r="F211" s="337"/>
      <c r="G211" s="282"/>
      <c r="H211" s="338"/>
      <c r="I211" s="338"/>
      <c r="J211" s="338"/>
      <c r="K211" s="336"/>
    </row>
    <row r="212" spans="2:11" ht="15" customHeight="1">
      <c r="B212" s="335"/>
      <c r="C212" s="277" t="s">
        <v>767</v>
      </c>
      <c r="D212" s="303"/>
      <c r="E212" s="303"/>
      <c r="F212" s="296">
        <v>1</v>
      </c>
      <c r="G212" s="282"/>
      <c r="H212" s="389" t="s">
        <v>806</v>
      </c>
      <c r="I212" s="389"/>
      <c r="J212" s="389"/>
      <c r="K212" s="336"/>
    </row>
    <row r="213" spans="2:11" ht="15" customHeight="1">
      <c r="B213" s="335"/>
      <c r="C213" s="303"/>
      <c r="D213" s="303"/>
      <c r="E213" s="303"/>
      <c r="F213" s="296">
        <v>2</v>
      </c>
      <c r="G213" s="282"/>
      <c r="H213" s="389" t="s">
        <v>807</v>
      </c>
      <c r="I213" s="389"/>
      <c r="J213" s="389"/>
      <c r="K213" s="336"/>
    </row>
    <row r="214" spans="2:11" ht="15" customHeight="1">
      <c r="B214" s="335"/>
      <c r="C214" s="303"/>
      <c r="D214" s="303"/>
      <c r="E214" s="303"/>
      <c r="F214" s="296">
        <v>3</v>
      </c>
      <c r="G214" s="282"/>
      <c r="H214" s="389" t="s">
        <v>808</v>
      </c>
      <c r="I214" s="389"/>
      <c r="J214" s="389"/>
      <c r="K214" s="336"/>
    </row>
    <row r="215" spans="2:11" ht="15" customHeight="1">
      <c r="B215" s="335"/>
      <c r="C215" s="303"/>
      <c r="D215" s="303"/>
      <c r="E215" s="303"/>
      <c r="F215" s="296">
        <v>4</v>
      </c>
      <c r="G215" s="282"/>
      <c r="H215" s="389" t="s">
        <v>809</v>
      </c>
      <c r="I215" s="389"/>
      <c r="J215" s="389"/>
      <c r="K215" s="336"/>
    </row>
    <row r="216" spans="2:11" ht="12.75" customHeight="1">
      <c r="B216" s="339"/>
      <c r="C216" s="340"/>
      <c r="D216" s="340"/>
      <c r="E216" s="340"/>
      <c r="F216" s="340"/>
      <c r="G216" s="340"/>
      <c r="H216" s="340"/>
      <c r="I216" s="340"/>
      <c r="J216" s="340"/>
      <c r="K216" s="341"/>
    </row>
  </sheetData>
  <sheetProtection password="CC35" sheet="1" objects="1" scenarios="1" formatCells="0" formatColumns="0" formatRows="0" sort="0" autoFilter="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1 - SO 101 a 102</vt:lpstr>
      <vt:lpstr>2 - Vedlejší a ostatní ná...</vt:lpstr>
      <vt:lpstr>Pokyny pro vyplnění</vt:lpstr>
      <vt:lpstr>'1 - SO 101 a 102'!Názvy_tisku</vt:lpstr>
      <vt:lpstr>'2 - Vedlejší a ostatní ná...'!Názvy_tisku</vt:lpstr>
      <vt:lpstr>'Rekapitulace stavby'!Názvy_tisku</vt:lpstr>
      <vt:lpstr>'1 - SO 101 a 102'!Oblast_tisku</vt:lpstr>
      <vt:lpstr>'2 - Vedlejší a ostatní ná...'!Oblast_tisku</vt:lpstr>
      <vt:lpstr>'Pokyny pro vyplnění'!Oblast_tisku</vt:lpstr>
      <vt:lpstr>'Rekapitulace stavby'!Oblast_tisku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Dudík</dc:creator>
  <cp:lastModifiedBy>Petr Dudík</cp:lastModifiedBy>
  <dcterms:created xsi:type="dcterms:W3CDTF">2017-11-01T10:28:14Z</dcterms:created>
  <dcterms:modified xsi:type="dcterms:W3CDTF">2017-11-01T10:28:21Z</dcterms:modified>
</cp:coreProperties>
</file>