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Živé akce\akce\Bernartice 2018\2019\Obnova vodovodu\Soutěž\"/>
    </mc:Choice>
  </mc:AlternateContent>
  <bookViews>
    <workbookView xWindow="360" yWindow="270" windowWidth="18735" windowHeight="1221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Pol'!$A$1:$W$65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I8" i="12" s="1"/>
  <c r="K9" i="12"/>
  <c r="K8" i="12" s="1"/>
  <c r="O9" i="12"/>
  <c r="Q9" i="12"/>
  <c r="Q8" i="12" s="1"/>
  <c r="V9" i="12"/>
  <c r="V8" i="12" s="1"/>
  <c r="G10" i="12"/>
  <c r="M10" i="12" s="1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G8" i="12" s="1"/>
  <c r="I12" i="12"/>
  <c r="K12" i="12"/>
  <c r="O12" i="12"/>
  <c r="O8" i="12" s="1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I15" i="12"/>
  <c r="K15" i="12"/>
  <c r="M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I18" i="12"/>
  <c r="K18" i="12"/>
  <c r="M18" i="12"/>
  <c r="O18" i="12"/>
  <c r="Q18" i="12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2" i="12"/>
  <c r="I22" i="12"/>
  <c r="K22" i="12"/>
  <c r="K21" i="12" s="1"/>
  <c r="M22" i="12"/>
  <c r="O22" i="12"/>
  <c r="Q22" i="12"/>
  <c r="V22" i="12"/>
  <c r="V21" i="12" s="1"/>
  <c r="G23" i="12"/>
  <c r="M23" i="12" s="1"/>
  <c r="I23" i="12"/>
  <c r="K23" i="12"/>
  <c r="O23" i="12"/>
  <c r="Q23" i="12"/>
  <c r="V23" i="12"/>
  <c r="G24" i="12"/>
  <c r="G21" i="12" s="1"/>
  <c r="I24" i="12"/>
  <c r="K24" i="12"/>
  <c r="O24" i="12"/>
  <c r="O21" i="12" s="1"/>
  <c r="Q24" i="12"/>
  <c r="V24" i="12"/>
  <c r="G25" i="12"/>
  <c r="M25" i="12" s="1"/>
  <c r="I25" i="12"/>
  <c r="I21" i="12" s="1"/>
  <c r="K25" i="12"/>
  <c r="O25" i="12"/>
  <c r="Q25" i="12"/>
  <c r="Q21" i="12" s="1"/>
  <c r="V25" i="12"/>
  <c r="G26" i="12"/>
  <c r="M26" i="12" s="1"/>
  <c r="I26" i="12"/>
  <c r="K26" i="12"/>
  <c r="O26" i="12"/>
  <c r="Q26" i="12"/>
  <c r="V26" i="12"/>
  <c r="G27" i="12"/>
  <c r="I27" i="12"/>
  <c r="K27" i="12"/>
  <c r="M27" i="12"/>
  <c r="O27" i="12"/>
  <c r="Q27" i="12"/>
  <c r="V27" i="12"/>
  <c r="G28" i="12"/>
  <c r="M28" i="12" s="1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I31" i="12"/>
  <c r="K31" i="12"/>
  <c r="M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M36" i="12" s="1"/>
  <c r="I36" i="12"/>
  <c r="K36" i="12"/>
  <c r="O36" i="12"/>
  <c r="Q36" i="12"/>
  <c r="V36" i="12"/>
  <c r="G37" i="12"/>
  <c r="M37" i="12" s="1"/>
  <c r="I37" i="12"/>
  <c r="K37" i="12"/>
  <c r="O37" i="12"/>
  <c r="Q37" i="12"/>
  <c r="V37" i="12"/>
  <c r="G38" i="12"/>
  <c r="M38" i="12" s="1"/>
  <c r="I38" i="12"/>
  <c r="K38" i="12"/>
  <c r="O38" i="12"/>
  <c r="Q38" i="12"/>
  <c r="V38" i="12"/>
  <c r="G39" i="12"/>
  <c r="I39" i="12"/>
  <c r="K39" i="12"/>
  <c r="M39" i="12"/>
  <c r="O39" i="12"/>
  <c r="Q39" i="12"/>
  <c r="V39" i="12"/>
  <c r="G40" i="12"/>
  <c r="M40" i="12" s="1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G42" i="12"/>
  <c r="M42" i="12" s="1"/>
  <c r="I42" i="12"/>
  <c r="K42" i="12"/>
  <c r="O42" i="12"/>
  <c r="Q42" i="12"/>
  <c r="V42" i="12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I46" i="12"/>
  <c r="K46" i="12"/>
  <c r="M46" i="12"/>
  <c r="O46" i="12"/>
  <c r="Q46" i="12"/>
  <c r="V46" i="12"/>
  <c r="G47" i="12"/>
  <c r="I47" i="12"/>
  <c r="K47" i="12"/>
  <c r="M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0" i="12"/>
  <c r="M50" i="12" s="1"/>
  <c r="I50" i="12"/>
  <c r="K50" i="12"/>
  <c r="O50" i="12"/>
  <c r="Q50" i="12"/>
  <c r="V50" i="12"/>
  <c r="G51" i="12"/>
  <c r="I51" i="12"/>
  <c r="K51" i="12"/>
  <c r="M51" i="12"/>
  <c r="O51" i="12"/>
  <c r="Q51" i="12"/>
  <c r="V51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I58" i="12"/>
  <c r="K58" i="12"/>
  <c r="M58" i="12"/>
  <c r="O58" i="12"/>
  <c r="Q58" i="12"/>
  <c r="V58" i="12"/>
  <c r="G60" i="12"/>
  <c r="M60" i="12" s="1"/>
  <c r="I60" i="12"/>
  <c r="I59" i="12" s="1"/>
  <c r="K60" i="12"/>
  <c r="K59" i="12" s="1"/>
  <c r="O60" i="12"/>
  <c r="Q60" i="12"/>
  <c r="Q59" i="12" s="1"/>
  <c r="V60" i="12"/>
  <c r="V59" i="12" s="1"/>
  <c r="G61" i="12"/>
  <c r="M61" i="12" s="1"/>
  <c r="I61" i="12"/>
  <c r="K61" i="12"/>
  <c r="O61" i="12"/>
  <c r="Q61" i="12"/>
  <c r="V61" i="12"/>
  <c r="G62" i="12"/>
  <c r="I62" i="12"/>
  <c r="K62" i="12"/>
  <c r="M62" i="12"/>
  <c r="O62" i="12"/>
  <c r="Q62" i="12"/>
  <c r="V62" i="12"/>
  <c r="G63" i="12"/>
  <c r="G59" i="12" s="1"/>
  <c r="I63" i="12"/>
  <c r="K63" i="12"/>
  <c r="O63" i="12"/>
  <c r="O59" i="12" s="1"/>
  <c r="Q63" i="12"/>
  <c r="V63" i="12"/>
  <c r="J51" i="1"/>
  <c r="F42" i="1"/>
  <c r="G42" i="1"/>
  <c r="H42" i="1"/>
  <c r="I42" i="1"/>
  <c r="J41" i="1" s="1"/>
  <c r="M63" i="12" l="1"/>
  <c r="M59" i="12" s="1"/>
  <c r="M24" i="12"/>
  <c r="M21" i="12" s="1"/>
  <c r="M12" i="12"/>
  <c r="M8" i="12" s="1"/>
  <c r="J50" i="1"/>
  <c r="J49" i="1"/>
  <c r="J39" i="1"/>
  <c r="J42" i="1" s="1"/>
  <c r="J40" i="1"/>
  <c r="I21" i="1"/>
  <c r="J28" i="1"/>
  <c r="J26" i="1"/>
  <c r="G38" i="1"/>
  <c r="F38" i="1"/>
  <c r="J24" i="1"/>
  <c r="J25" i="1"/>
  <c r="J27" i="1"/>
  <c r="E24" i="1"/>
  <c r="E26" i="1"/>
  <c r="J52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Kolářová Tereza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<sst xmlns="http://schemas.openxmlformats.org/spreadsheetml/2006/main" count="472" uniqueCount="208">
  <si>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</si>
  <si>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</si>
  <si>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</si>
  <si>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</si>
  <si>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</si>
  <si>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</si>
  <si>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</si>
  <si>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</si>
  <si>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</si>
  <si>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</si>
  <si>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</si>
  <si>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</si>
  <si>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</si>
  <si>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</si>
  <si>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</si>
  <si>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</si>
  <si>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</si>
  <si>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</si>
  <si>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</si>
  <si>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</si>
  <si>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</si>
  <si>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</si>
  <si>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</si>
  <si>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</si>
  <si>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</si>
  <si>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</si>
  <si>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</si>
  <si>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</si>
  <si>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</si>
  <si>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</si>
  <si>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</si>
  <si>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</si>
  <si>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</si>
  <si>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</si>
  <si>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</si>
  <si>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</si>
  <si>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</si>
  <si>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</si>
  <si>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</si>
  <si>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</si>
  <si>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</si>
  <si>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</si>
  <si>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</si>
  <si>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</si>
  <si>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Bernartice, K Posvátnému - obnova vodovodu</t>
  </si>
  <si>
    <t>Objekt:</t>
  </si>
  <si>
    <t>Rozpočet:</t>
  </si>
  <si>
    <t>2018/25</t>
  </si>
  <si>
    <t>Stavba</t>
  </si>
  <si>
    <t>Celkem za stavbu</t>
  </si>
  <si>
    <t>CZK</t>
  </si>
  <si>
    <t>Rekapitulace dílů</t>
  </si>
  <si>
    <t>Typ dílu</t>
  </si>
  <si>
    <t>Zemní práce</t>
  </si>
  <si>
    <t>8.A</t>
  </si>
  <si>
    <t>Trubní vedení - vodovod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</si>
  <si>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</si>
  <si>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</si>
  <si>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</si>
  <si>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</si>
  <si>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</si>
  <si>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</si>
  <si>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</si>
  <si>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</si>
  <si>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</si>
  <si>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</si>
  <si>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</si>
  <si>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</si>
  <si>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</si>
  <si>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</si>
  <si>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</si>
  <si>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</si>
  <si>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</si>
  <si>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</si>
  <si>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</si>
  <si>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</si>
  <si>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</si>
  <si>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</si>
  <si>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</si>
  <si>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</si>
  <si>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</si>
  <si>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</si>
  <si>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</si>
  <si>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</si>
  <si>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131201202R00</t>
  </si>
  <si>
    <t>Hloubení zapažených jam v hor.3 do 1000 m3</t>
  </si>
  <si>
    <t>m3</t>
  </si>
  <si>
    <t>RTS 18/ II</t>
  </si>
  <si>
    <t>RTS 17/ II</t>
  </si>
  <si>
    <t>POL1_</t>
  </si>
  <si>
    <t>132201219R00</t>
  </si>
  <si>
    <t>Příplatek za lepivost - hloubení rýh 200cm v hor.3</t>
  </si>
  <si>
    <t>RTS 16/ I</t>
  </si>
  <si>
    <t>151101101R00</t>
  </si>
  <si>
    <t>Pažení a rozepření stěn rýh - příložné - hl.do 2 m</t>
  </si>
  <si>
    <t>m2</t>
  </si>
  <si>
    <t>151101111R00</t>
  </si>
  <si>
    <t>Odstranění pažení stěn rýh - příložné - hl. do 2 m</t>
  </si>
  <si>
    <t>161101101R00</t>
  </si>
  <si>
    <t>Svislé přemístění výkopku z hor.1-4 do 2,5 m</t>
  </si>
  <si>
    <t>162301101R00</t>
  </si>
  <si>
    <t>Vodorovné přemístění výkopku z hor.1-4 do 500 m</t>
  </si>
  <si>
    <t>RTS 16/ II</t>
  </si>
  <si>
    <t>162401102R00</t>
  </si>
  <si>
    <t>Vodorovné přemístění výkopku z hor.1-4 do 2000 m</t>
  </si>
  <si>
    <t>167101102R00</t>
  </si>
  <si>
    <t>Nakládání výkopku z hor.1-4 v množství nad 100 m3</t>
  </si>
  <si>
    <t>174101101R00</t>
  </si>
  <si>
    <t>Zásyp jam, rýh, šachet se zhutněním</t>
  </si>
  <si>
    <t>175101101R00</t>
  </si>
  <si>
    <t>Obsyp potrubí bez prohození sypaniny</t>
  </si>
  <si>
    <t>199000005R00</t>
  </si>
  <si>
    <t>Poplatek za skládku zeminy 1- 4</t>
  </si>
  <si>
    <t>t</t>
  </si>
  <si>
    <t>451572111R00</t>
  </si>
  <si>
    <t>Lože pod potrubí z kameniva těženého 0 - 4 mm</t>
  </si>
  <si>
    <t>334373121R00</t>
  </si>
  <si>
    <t>Osazení podkladní desky hmotnosti do 20 kg/ks</t>
  </si>
  <si>
    <t>kus</t>
  </si>
  <si>
    <t>RTS 17/ I</t>
  </si>
  <si>
    <t>857242121R00</t>
  </si>
  <si>
    <t>Montáž tvarovek litin. jednoos.přír. výkop DN 80 - lemový nákružek</t>
  </si>
  <si>
    <t>857244121R00</t>
  </si>
  <si>
    <t>Montáž tvarovek litin. odboč. přír. výkop DN 80 - T-KUS</t>
  </si>
  <si>
    <t>871241121R00</t>
  </si>
  <si>
    <t>Montáž potrubí polyetylenového ve výkopu d 90 mm</t>
  </si>
  <si>
    <t>m</t>
  </si>
  <si>
    <t>891181111R00</t>
  </si>
  <si>
    <t>Montáž vodovodních šoupátek ve výkopu - přípojky</t>
  </si>
  <si>
    <t>891241111R00</t>
  </si>
  <si>
    <t>Montáž vodovodních šoupátek ve výkopu DN 80</t>
  </si>
  <si>
    <t>891247111R00</t>
  </si>
  <si>
    <t>Montáž hydrantů podzemních DN 80</t>
  </si>
  <si>
    <t>892241111R00</t>
  </si>
  <si>
    <t>Tlaková zkouška vodovodního potrubí DN 90</t>
  </si>
  <si>
    <t>899401112R00</t>
  </si>
  <si>
    <t>Osazení poklopů litinových šoupátkových</t>
  </si>
  <si>
    <t>899401113R00</t>
  </si>
  <si>
    <t>Osazení poklopů litinových hydrantových</t>
  </si>
  <si>
    <t>722173989R00</t>
  </si>
  <si>
    <t>Spoje pro rozvod vody plast elektrotvar. D 90 mm</t>
  </si>
  <si>
    <t>722290234R00</t>
  </si>
  <si>
    <t>Proplach a dezinfekce vodovod.potrubí DN 90</t>
  </si>
  <si>
    <t>733170807R00</t>
  </si>
  <si>
    <t>Demontáž potrubí z plastových trubek D 90 mm</t>
  </si>
  <si>
    <t>210800527RT1</t>
  </si>
  <si>
    <t>Vodič nn a vn CY 6 mm2 uložený volně, včetně dodávky vodiče CY 6</t>
  </si>
  <si>
    <t>230220001R00</t>
  </si>
  <si>
    <t>Montáž zemní soupravy pro šoupátka, DN 13 6580</t>
  </si>
  <si>
    <t>979990191R00</t>
  </si>
  <si>
    <t>Poplatek za skládku suti - plastové výrobky</t>
  </si>
  <si>
    <t>857242121R02</t>
  </si>
  <si>
    <t>Montáž tvarovek litin. jednoos.přír. výkop DN 80 - patní koleno</t>
  </si>
  <si>
    <t>Vlastní</t>
  </si>
  <si>
    <t>Indiv</t>
  </si>
  <si>
    <t>857242121R03</t>
  </si>
  <si>
    <t>Montáž tvarovek litin. jednoos.přír. výkop DN 80 - TP</t>
  </si>
  <si>
    <t>857244121R01</t>
  </si>
  <si>
    <t>Montáž tvarovek litin. odboč. přír. výkop DN 80 - TP-KUS</t>
  </si>
  <si>
    <t>891249111R02</t>
  </si>
  <si>
    <t>Montáž navrtávacích pasů DN 32</t>
  </si>
  <si>
    <t>28613106.MR</t>
  </si>
  <si>
    <t xml:space="preserve">Elektrospojka d  90 mm </t>
  </si>
  <si>
    <t>SPCM</t>
  </si>
  <si>
    <t>POL3_</t>
  </si>
  <si>
    <t>28613785R</t>
  </si>
  <si>
    <t>Trubka tlaková PE HD (PE100) d 90 x 8,2 mm PN 16</t>
  </si>
  <si>
    <t>28650173R</t>
  </si>
  <si>
    <t>Tvarovka tlaková TP 80/20 mm</t>
  </si>
  <si>
    <t>28653598R</t>
  </si>
  <si>
    <t>Nákružek lemový tlakový PE HD (lPE) d  90 mm</t>
  </si>
  <si>
    <t>42200750R</t>
  </si>
  <si>
    <t>HAWLE poklop uliční šoupátkový 1750  - voda</t>
  </si>
  <si>
    <t>42228110R</t>
  </si>
  <si>
    <t>HAWLE šoupátko 2500 DN 5/4" pro dom.přípojky -voda</t>
  </si>
  <si>
    <t>42228310R</t>
  </si>
  <si>
    <t>HAWLE šoupátko 4000E2 DN 80 přírubové, voda</t>
  </si>
  <si>
    <t>42273330R</t>
  </si>
  <si>
    <t>Pas navrtávací DN 32</t>
  </si>
  <si>
    <t>422737412R</t>
  </si>
  <si>
    <t>HAWLE hydrant podzemní DUO K240, DN80,1,5 m-voda</t>
  </si>
  <si>
    <t>42291452R</t>
  </si>
  <si>
    <t>Poklop litinový 522 - hydrantový DN 80</t>
  </si>
  <si>
    <t>42291510R</t>
  </si>
  <si>
    <t>Deska podkladová AVK pod poklopy 7.2.10</t>
  </si>
  <si>
    <t>42291515R</t>
  </si>
  <si>
    <t>Deska podkladová AVK pod poklopy 7.2.17</t>
  </si>
  <si>
    <t>42293140R</t>
  </si>
  <si>
    <t>HAWLE souprava zemní č. 9601-voda, L=1,3-1,8m pro domovní šoupátka</t>
  </si>
  <si>
    <t>42293250R</t>
  </si>
  <si>
    <t>HAWLE souprava zemní 9500E2 DN50 -100, 1,3-1,8m, pro vodu</t>
  </si>
  <si>
    <t>55258535R</t>
  </si>
  <si>
    <t>Tvarovka hrdl.s přír.odb. TP-KUS "kříž" DN 80</t>
  </si>
  <si>
    <t>552599939R</t>
  </si>
  <si>
    <t>Tvarovka přír. s přír. odb. T-kus DN 80/80</t>
  </si>
  <si>
    <t>552701211R</t>
  </si>
  <si>
    <t>Koleno patní PP 90° (N) - TT DN 80 PN 10-40</t>
  </si>
  <si>
    <t>460010024RT2</t>
  </si>
  <si>
    <t>Vytýčení kabelové trasy v zastavěném prostoru, délka trasy do 500 m</t>
  </si>
  <si>
    <t>km</t>
  </si>
  <si>
    <t>Vyjádření správců sítí</t>
  </si>
  <si>
    <t>kpl</t>
  </si>
  <si>
    <t>2</t>
  </si>
  <si>
    <t>Dopravně inženýrské opatření vč. dopravního značení</t>
  </si>
  <si>
    <t>3</t>
  </si>
  <si>
    <t xml:space="preserve">Geodetické zaměření skutečného provedení </t>
  </si>
  <si>
    <t>END</t>
  </si>
  <si>
    <t>Bernartice - obnova vodovodu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</si>
</sst>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40</v>
      </c>
    </row>
    <row r="2" spans="1:7" ht="57.75" customHeight="1" x14ac:dyDescent="0.2">
      <c r="A2" s="176" t="s">
        <v>41</v>
      </c>
      <c r="B2" s="176"/>
      <c r="C2" s="176"/>
      <c r="D2" s="176"/>
      <c r="E2" s="176"/>
      <c r="F2" s="176"/>
      <c r="G2" s="1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5"/>
  <sheetViews>
    <sheetView showGridLines="0" tabSelected="1" topLeftCell="B1" zoomScaleNormal="100" zoomScaleSheetLayoutView="75" workbookViewId="0">
      <selection activeCell="E4" sqref="E4:J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38</v>
      </c>
      <c r="B1" s="197" t="s">
        <v>4</v>
      </c>
      <c r="C1" s="198"/>
      <c r="D1" s="198"/>
      <c r="E1" s="198"/>
      <c r="F1" s="198"/>
      <c r="G1" s="198"/>
      <c r="H1" s="198"/>
      <c r="I1" s="198"/>
      <c r="J1" s="199"/>
    </row>
    <row r="2" spans="1:15" ht="36" customHeight="1" x14ac:dyDescent="0.2">
      <c r="A2" s="3"/>
      <c r="B2" s="79" t="s">
        <v>24</v>
      </c>
      <c r="C2" s="80"/>
      <c r="D2" s="81" t="s">
        <v>47</v>
      </c>
      <c r="E2" s="203" t="s">
        <v>207</v>
      </c>
      <c r="F2" s="204"/>
      <c r="G2" s="204"/>
      <c r="H2" s="204"/>
      <c r="I2" s="204"/>
      <c r="J2" s="205"/>
      <c r="O2" s="2"/>
    </row>
    <row r="3" spans="1:15" ht="27" customHeight="1" x14ac:dyDescent="0.2">
      <c r="A3" s="3"/>
      <c r="B3" s="82" t="s">
        <v>45</v>
      </c>
      <c r="C3" s="80"/>
      <c r="D3" s="83" t="s">
        <v>43</v>
      </c>
      <c r="E3" s="206" t="s">
        <v>207</v>
      </c>
      <c r="F3" s="207"/>
      <c r="G3" s="207"/>
      <c r="H3" s="207"/>
      <c r="I3" s="207"/>
      <c r="J3" s="208"/>
    </row>
    <row r="4" spans="1:15" ht="23.25" customHeight="1" x14ac:dyDescent="0.2">
      <c r="A4" s="78">
        <v>3429385</v>
      </c>
      <c r="B4" s="84" t="s">
        <v>46</v>
      </c>
      <c r="C4" s="85"/>
      <c r="D4" s="86" t="s">
        <v>43</v>
      </c>
      <c r="E4" s="192" t="s">
        <v>207</v>
      </c>
      <c r="F4" s="193"/>
      <c r="G4" s="193"/>
      <c r="H4" s="193"/>
      <c r="I4" s="193"/>
      <c r="J4" s="194"/>
    </row>
    <row r="5" spans="1:15" ht="24" customHeight="1" x14ac:dyDescent="0.2">
      <c r="A5" s="3"/>
      <c r="B5" s="45" t="s">
        <v>23</v>
      </c>
      <c r="C5" s="4"/>
      <c r="D5" s="30"/>
      <c r="E5" s="24"/>
      <c r="F5" s="24"/>
      <c r="G5" s="24"/>
      <c r="H5" s="26" t="s">
        <v>42</v>
      </c>
      <c r="I5" s="30"/>
      <c r="J5" s="10"/>
    </row>
    <row r="6" spans="1:15" ht="15.75" customHeight="1" x14ac:dyDescent="0.2">
      <c r="A6" s="3"/>
      <c r="B6" s="39"/>
      <c r="C6" s="24"/>
      <c r="D6" s="30"/>
      <c r="E6" s="24"/>
      <c r="F6" s="24"/>
      <c r="G6" s="24"/>
      <c r="H6" s="26" t="s">
        <v>36</v>
      </c>
      <c r="I6" s="30"/>
      <c r="J6" s="10"/>
    </row>
    <row r="7" spans="1:15" ht="15.75" customHeight="1" x14ac:dyDescent="0.2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">
      <c r="A8" s="3"/>
      <c r="B8" s="45" t="s">
        <v>21</v>
      </c>
      <c r="C8" s="4"/>
      <c r="D8" s="33"/>
      <c r="E8" s="4"/>
      <c r="F8" s="4"/>
      <c r="G8" s="43"/>
      <c r="H8" s="26" t="s">
        <v>42</v>
      </c>
      <c r="I8" s="30"/>
      <c r="J8" s="10"/>
    </row>
    <row r="9" spans="1:15" ht="15.75" hidden="1" customHeight="1" x14ac:dyDescent="0.2">
      <c r="A9" s="3"/>
      <c r="B9" s="3"/>
      <c r="C9" s="4"/>
      <c r="D9" s="33"/>
      <c r="E9" s="4"/>
      <c r="F9" s="4"/>
      <c r="G9" s="43"/>
      <c r="H9" s="26" t="s">
        <v>36</v>
      </c>
      <c r="I9" s="30"/>
      <c r="J9" s="10"/>
    </row>
    <row r="10" spans="1:15" ht="15.75" hidden="1" customHeight="1" x14ac:dyDescent="0.2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20</v>
      </c>
      <c r="C11" s="4"/>
      <c r="D11" s="210"/>
      <c r="E11" s="210"/>
      <c r="F11" s="210"/>
      <c r="G11" s="210"/>
      <c r="H11" s="26" t="s">
        <v>42</v>
      </c>
      <c r="I11" s="30"/>
      <c r="J11" s="10"/>
    </row>
    <row r="12" spans="1:15" ht="15.75" customHeight="1" x14ac:dyDescent="0.2">
      <c r="A12" s="3"/>
      <c r="B12" s="39"/>
      <c r="C12" s="24"/>
      <c r="D12" s="191"/>
      <c r="E12" s="191"/>
      <c r="F12" s="191"/>
      <c r="G12" s="191"/>
      <c r="H12" s="26" t="s">
        <v>36</v>
      </c>
      <c r="I12" s="30"/>
      <c r="J12" s="10"/>
    </row>
    <row r="13" spans="1:15" ht="15.75" customHeight="1" x14ac:dyDescent="0.2">
      <c r="A13" s="3"/>
      <c r="B13" s="40"/>
      <c r="C13" s="25"/>
      <c r="D13" s="77"/>
      <c r="E13" s="195"/>
      <c r="F13" s="196"/>
      <c r="G13" s="196"/>
      <c r="H13" s="27"/>
      <c r="I13" s="32"/>
      <c r="J13" s="49"/>
    </row>
    <row r="14" spans="1:15" ht="24" customHeight="1" x14ac:dyDescent="0.2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34</v>
      </c>
      <c r="C15" s="70"/>
      <c r="D15" s="51"/>
      <c r="E15" s="209"/>
      <c r="F15" s="209"/>
      <c r="G15" s="211"/>
      <c r="H15" s="211"/>
      <c r="I15" s="211" t="s">
        <v>31</v>
      </c>
      <c r="J15" s="212"/>
    </row>
    <row r="16" spans="1:15" ht="23.25" customHeight="1" x14ac:dyDescent="0.2">
      <c r="A16" s="138" t="s">
        <v>26</v>
      </c>
      <c r="B16" s="55" t="s">
        <v>26</v>
      </c>
      <c r="C16" s="56"/>
      <c r="D16" s="57"/>
      <c r="E16" s="182"/>
      <c r="F16" s="183"/>
      <c r="G16" s="182"/>
      <c r="H16" s="183"/>
      <c r="I16" s="182"/>
      <c r="J16" s="184"/>
    </row>
    <row r="17" spans="1:10" ht="23.25" customHeight="1" x14ac:dyDescent="0.2">
      <c r="A17" s="138" t="s">
        <v>27</v>
      </c>
      <c r="B17" s="55" t="s">
        <v>27</v>
      </c>
      <c r="C17" s="56"/>
      <c r="D17" s="57"/>
      <c r="E17" s="182"/>
      <c r="F17" s="183"/>
      <c r="G17" s="182"/>
      <c r="H17" s="183"/>
      <c r="I17" s="182">
        <v>0</v>
      </c>
      <c r="J17" s="184"/>
    </row>
    <row r="18" spans="1:10" ht="23.25" customHeight="1" x14ac:dyDescent="0.2">
      <c r="A18" s="138" t="s">
        <v>28</v>
      </c>
      <c r="B18" s="55" t="s">
        <v>28</v>
      </c>
      <c r="C18" s="56"/>
      <c r="D18" s="57"/>
      <c r="E18" s="182"/>
      <c r="F18" s="183"/>
      <c r="G18" s="182"/>
      <c r="H18" s="183"/>
      <c r="I18" s="182">
        <v>0</v>
      </c>
      <c r="J18" s="184"/>
    </row>
    <row r="19" spans="1:10" ht="23.25" customHeight="1" x14ac:dyDescent="0.2">
      <c r="A19" s="138" t="s">
        <v>56</v>
      </c>
      <c r="B19" s="55" t="s">
        <v>29</v>
      </c>
      <c r="C19" s="56"/>
      <c r="D19" s="57"/>
      <c r="E19" s="182"/>
      <c r="F19" s="183"/>
      <c r="G19" s="182"/>
      <c r="H19" s="183"/>
      <c r="I19" s="182"/>
      <c r="J19" s="184"/>
    </row>
    <row r="20" spans="1:10" ht="23.25" customHeight="1" x14ac:dyDescent="0.2">
      <c r="A20" s="138" t="s">
        <v>57</v>
      </c>
      <c r="B20" s="55" t="s">
        <v>30</v>
      </c>
      <c r="C20" s="56"/>
      <c r="D20" s="57"/>
      <c r="E20" s="182"/>
      <c r="F20" s="183"/>
      <c r="G20" s="182"/>
      <c r="H20" s="183"/>
      <c r="I20" s="182">
        <v>0</v>
      </c>
      <c r="J20" s="184"/>
    </row>
    <row r="21" spans="1:10" ht="23.25" customHeight="1" x14ac:dyDescent="0.2">
      <c r="A21" s="3"/>
      <c r="B21" s="72" t="s">
        <v>31</v>
      </c>
      <c r="C21" s="73"/>
      <c r="D21" s="74"/>
      <c r="E21" s="185"/>
      <c r="F21" s="213"/>
      <c r="G21" s="185"/>
      <c r="H21" s="213"/>
      <c r="I21" s="185">
        <f>SUM(I16:J20)</f>
        <v>0</v>
      </c>
      <c r="J21" s="186"/>
    </row>
    <row r="22" spans="1:10" ht="33" customHeight="1" x14ac:dyDescent="0.2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/>
      <c r="B23" s="55" t="s">
        <v>13</v>
      </c>
      <c r="C23" s="56"/>
      <c r="D23" s="57"/>
      <c r="E23" s="58">
        <v>15</v>
      </c>
      <c r="F23" s="59" t="s">
        <v>0</v>
      </c>
      <c r="G23" s="180"/>
      <c r="H23" s="181"/>
      <c r="I23" s="181"/>
      <c r="J23" s="60"/>
    </row>
    <row r="24" spans="1:10" ht="23.25" customHeight="1" x14ac:dyDescent="0.2">
      <c r="A24" s="3"/>
      <c r="B24" s="55" t="s">
        <v>14</v>
      </c>
      <c r="C24" s="56"/>
      <c r="D24" s="57"/>
      <c r="E24" s="58">
        <f>SazbaDPH1</f>
        <v>15</v>
      </c>
      <c r="F24" s="59" t="s">
        <v>0</v>
      </c>
      <c r="G24" s="178"/>
      <c r="H24" s="179"/>
      <c r="I24" s="179"/>
      <c r="J24" s="60" t="str">
        <f t="shared" ref="J24:J28" si="0">Mena</f>
        <v>CZK</v>
      </c>
    </row>
    <row r="25" spans="1:10" ht="23.25" customHeight="1" x14ac:dyDescent="0.2">
      <c r="A25" s="3"/>
      <c r="B25" s="55" t="s">
        <v>15</v>
      </c>
      <c r="C25" s="56"/>
      <c r="D25" s="57"/>
      <c r="E25" s="58">
        <v>21</v>
      </c>
      <c r="F25" s="59" t="s">
        <v>0</v>
      </c>
      <c r="G25" s="180"/>
      <c r="H25" s="181"/>
      <c r="I25" s="181"/>
      <c r="J25" s="60" t="str">
        <f t="shared" si="0"/>
        <v>CZK</v>
      </c>
    </row>
    <row r="26" spans="1:10" ht="23.25" customHeight="1" x14ac:dyDescent="0.2">
      <c r="A26" s="3"/>
      <c r="B26" s="47" t="s">
        <v>16</v>
      </c>
      <c r="C26" s="21"/>
      <c r="D26" s="17"/>
      <c r="E26" s="41">
        <f>SazbaDPH2</f>
        <v>21</v>
      </c>
      <c r="F26" s="42" t="s">
        <v>0</v>
      </c>
      <c r="G26" s="200"/>
      <c r="H26" s="201"/>
      <c r="I26" s="201"/>
      <c r="J26" s="54" t="str">
        <f t="shared" si="0"/>
        <v>CZK</v>
      </c>
    </row>
    <row r="27" spans="1:10" ht="23.25" customHeight="1" thickBot="1" x14ac:dyDescent="0.25">
      <c r="A27" s="3"/>
      <c r="B27" s="46" t="s">
        <v>5</v>
      </c>
      <c r="C27" s="19"/>
      <c r="D27" s="22"/>
      <c r="E27" s="19"/>
      <c r="F27" s="20"/>
      <c r="G27" s="202"/>
      <c r="H27" s="202"/>
      <c r="I27" s="202"/>
      <c r="J27" s="61" t="str">
        <f t="shared" si="0"/>
        <v>CZK</v>
      </c>
    </row>
    <row r="28" spans="1:10" ht="27.75" hidden="1" customHeight="1" thickBot="1" x14ac:dyDescent="0.25">
      <c r="A28" s="3"/>
      <c r="B28" s="115" t="s">
        <v>25</v>
      </c>
      <c r="C28" s="116"/>
      <c r="D28" s="116"/>
      <c r="E28" s="117"/>
      <c r="F28" s="118"/>
      <c r="G28" s="187">
        <v>772793.36</v>
      </c>
      <c r="H28" s="188"/>
      <c r="I28" s="188"/>
      <c r="J28" s="119" t="str">
        <f t="shared" si="0"/>
        <v>CZK</v>
      </c>
    </row>
    <row r="29" spans="1:10" ht="27.75" customHeight="1" thickBot="1" x14ac:dyDescent="0.25">
      <c r="A29" s="3"/>
      <c r="B29" s="115" t="s">
        <v>37</v>
      </c>
      <c r="C29" s="120"/>
      <c r="D29" s="120"/>
      <c r="E29" s="120"/>
      <c r="F29" s="120"/>
      <c r="G29" s="187"/>
      <c r="H29" s="187"/>
      <c r="I29" s="187"/>
      <c r="J29" s="121" t="s">
        <v>50</v>
      </c>
    </row>
    <row r="30" spans="1:10" ht="12.75" customHeight="1" x14ac:dyDescent="0.2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">
      <c r="A32" s="3"/>
      <c r="B32" s="23"/>
      <c r="C32" s="18" t="s">
        <v>12</v>
      </c>
      <c r="D32" s="37"/>
      <c r="E32" s="37"/>
      <c r="F32" s="18" t="s">
        <v>11</v>
      </c>
      <c r="G32" s="37"/>
      <c r="H32" s="38"/>
      <c r="I32" s="37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">
      <c r="A34" s="28"/>
      <c r="B34" s="28"/>
      <c r="C34" s="29"/>
      <c r="D34" s="189"/>
      <c r="E34" s="190"/>
      <c r="F34" s="29"/>
      <c r="G34" s="189"/>
      <c r="H34" s="190"/>
      <c r="I34" s="190"/>
      <c r="J34" s="36"/>
    </row>
    <row r="35" spans="1:10" ht="12.75" customHeight="1" x14ac:dyDescent="0.2">
      <c r="A35" s="3"/>
      <c r="B35" s="3"/>
      <c r="C35" s="4"/>
      <c r="D35" s="177" t="s">
        <v>2</v>
      </c>
      <c r="E35" s="177"/>
      <c r="F35" s="4"/>
      <c r="G35" s="43"/>
      <c r="H35" s="12" t="s">
        <v>3</v>
      </c>
      <c r="I35" s="43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2" t="s">
        <v>17</v>
      </c>
      <c r="C37" s="93"/>
      <c r="D37" s="93"/>
      <c r="E37" s="93"/>
      <c r="F37" s="94"/>
      <c r="G37" s="94"/>
      <c r="H37" s="94"/>
      <c r="I37" s="94"/>
      <c r="J37" s="93"/>
    </row>
    <row r="38" spans="1:10" ht="25.5" hidden="1" customHeight="1" x14ac:dyDescent="0.2">
      <c r="A38" s="91" t="s">
        <v>39</v>
      </c>
      <c r="B38" s="95" t="s">
        <v>18</v>
      </c>
      <c r="C38" s="96" t="s">
        <v>6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19</v>
      </c>
      <c r="I38" s="99" t="s">
        <v>1</v>
      </c>
      <c r="J38" s="100" t="s">
        <v>0</v>
      </c>
    </row>
    <row r="39" spans="1:10" ht="25.5" hidden="1" customHeight="1" x14ac:dyDescent="0.2">
      <c r="A39" s="91">
        <v>1</v>
      </c>
      <c r="B39" s="101" t="s">
        <v>48</v>
      </c>
      <c r="C39" s="216"/>
      <c r="D39" s="217"/>
      <c r="E39" s="217"/>
      <c r="F39" s="102">
        <v>0</v>
      </c>
      <c r="G39" s="103">
        <v>772793.36</v>
      </c>
      <c r="H39" s="104">
        <v>162286.60999999999</v>
      </c>
      <c r="I39" s="104">
        <v>935079.97</v>
      </c>
      <c r="J39" s="105">
        <f>IF(CenaCelkemVypocet=0,"",I39/CenaCelkemVypocet*100)</f>
        <v>100</v>
      </c>
    </row>
    <row r="40" spans="1:10" ht="25.5" hidden="1" customHeight="1" x14ac:dyDescent="0.2">
      <c r="A40" s="91">
        <v>2</v>
      </c>
      <c r="B40" s="106" t="s">
        <v>43</v>
      </c>
      <c r="C40" s="218" t="s">
        <v>44</v>
      </c>
      <c r="D40" s="219"/>
      <c r="E40" s="219"/>
      <c r="F40" s="107">
        <v>0</v>
      </c>
      <c r="G40" s="108">
        <v>772793.36</v>
      </c>
      <c r="H40" s="108">
        <v>162286.60999999999</v>
      </c>
      <c r="I40" s="108">
        <v>935079.97</v>
      </c>
      <c r="J40" s="109">
        <f>IF(CenaCelkemVypocet=0,"",I40/CenaCelkemVypocet*100)</f>
        <v>100</v>
      </c>
    </row>
    <row r="41" spans="1:10" ht="25.5" hidden="1" customHeight="1" x14ac:dyDescent="0.2">
      <c r="A41" s="91">
        <v>3</v>
      </c>
      <c r="B41" s="110" t="s">
        <v>43</v>
      </c>
      <c r="C41" s="216" t="s">
        <v>44</v>
      </c>
      <c r="D41" s="217"/>
      <c r="E41" s="217"/>
      <c r="F41" s="111">
        <v>0</v>
      </c>
      <c r="G41" s="104">
        <v>772793.36</v>
      </c>
      <c r="H41" s="104">
        <v>162286.60999999999</v>
      </c>
      <c r="I41" s="104">
        <v>935079.97</v>
      </c>
      <c r="J41" s="105">
        <f>IF(CenaCelkemVypocet=0,"",I41/CenaCelkemVypocet*100)</f>
        <v>100</v>
      </c>
    </row>
    <row r="42" spans="1:10" ht="25.5" hidden="1" customHeight="1" x14ac:dyDescent="0.2">
      <c r="A42" s="91"/>
      <c r="B42" s="220" t="s">
        <v>49</v>
      </c>
      <c r="C42" s="221"/>
      <c r="D42" s="221"/>
      <c r="E42" s="222"/>
      <c r="F42" s="112">
        <f>SUMIF(A39:A41,"=1",F39:F41)</f>
        <v>0</v>
      </c>
      <c r="G42" s="113">
        <f>SUMIF(A39:A41,"=1",G39:G41)</f>
        <v>772793.36</v>
      </c>
      <c r="H42" s="113">
        <f>SUMIF(A39:A41,"=1",H39:H41)</f>
        <v>162286.60999999999</v>
      </c>
      <c r="I42" s="113">
        <f>SUMIF(A39:A41,"=1",I39:I41)</f>
        <v>935079.97</v>
      </c>
      <c r="J42" s="114">
        <f>SUMIF(A39:A41,"=1",J39:J41)</f>
        <v>100</v>
      </c>
    </row>
    <row r="46" spans="1:10" ht="15.75" x14ac:dyDescent="0.25">
      <c r="B46" s="122" t="s">
        <v>51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52</v>
      </c>
      <c r="G48" s="128"/>
      <c r="H48" s="128"/>
      <c r="I48" s="128" t="s">
        <v>31</v>
      </c>
      <c r="J48" s="128" t="s">
        <v>0</v>
      </c>
    </row>
    <row r="49" spans="1:10" ht="25.5" customHeight="1" x14ac:dyDescent="0.2">
      <c r="A49" s="124"/>
      <c r="B49" s="129" t="s">
        <v>43</v>
      </c>
      <c r="C49" s="214" t="s">
        <v>53</v>
      </c>
      <c r="D49" s="215"/>
      <c r="E49" s="215"/>
      <c r="F49" s="136" t="s">
        <v>26</v>
      </c>
      <c r="G49" s="130"/>
      <c r="H49" s="130"/>
      <c r="I49" s="130"/>
      <c r="J49" s="134" t="str">
        <f>IF(I52=0,"",I49/I52*100)</f>
        <v/>
      </c>
    </row>
    <row r="50" spans="1:10" ht="25.5" customHeight="1" x14ac:dyDescent="0.2">
      <c r="A50" s="124"/>
      <c r="B50" s="129" t="s">
        <v>54</v>
      </c>
      <c r="C50" s="214" t="s">
        <v>55</v>
      </c>
      <c r="D50" s="215"/>
      <c r="E50" s="215"/>
      <c r="F50" s="136" t="s">
        <v>26</v>
      </c>
      <c r="G50" s="130"/>
      <c r="H50" s="130"/>
      <c r="I50" s="130"/>
      <c r="J50" s="134" t="str">
        <f>IF(I52=0,"",I50/I52*100)</f>
        <v/>
      </c>
    </row>
    <row r="51" spans="1:10" ht="25.5" customHeight="1" x14ac:dyDescent="0.2">
      <c r="A51" s="124"/>
      <c r="B51" s="129" t="s">
        <v>56</v>
      </c>
      <c r="C51" s="214" t="s">
        <v>29</v>
      </c>
      <c r="D51" s="215"/>
      <c r="E51" s="215"/>
      <c r="F51" s="136" t="s">
        <v>56</v>
      </c>
      <c r="G51" s="130"/>
      <c r="H51" s="130"/>
      <c r="I51" s="130"/>
      <c r="J51" s="134" t="str">
        <f>IF(I52=0,"",I51/I52*100)</f>
        <v/>
      </c>
    </row>
    <row r="52" spans="1:10" ht="25.5" customHeight="1" x14ac:dyDescent="0.2">
      <c r="A52" s="125"/>
      <c r="B52" s="131" t="s">
        <v>1</v>
      </c>
      <c r="C52" s="131"/>
      <c r="D52" s="132"/>
      <c r="E52" s="132"/>
      <c r="F52" s="137"/>
      <c r="G52" s="133"/>
      <c r="H52" s="133"/>
      <c r="I52" s="133"/>
      <c r="J52" s="135">
        <f>SUM(J49:J51)</f>
        <v>0</v>
      </c>
    </row>
    <row r="53" spans="1:10" x14ac:dyDescent="0.2">
      <c r="F53" s="88"/>
      <c r="G53" s="89"/>
      <c r="H53" s="88"/>
      <c r="I53" s="89"/>
      <c r="J53" s="90"/>
    </row>
    <row r="54" spans="1:10" x14ac:dyDescent="0.2">
      <c r="F54" s="88"/>
      <c r="G54" s="89"/>
      <c r="H54" s="88"/>
      <c r="I54" s="89"/>
      <c r="J54" s="90"/>
    </row>
    <row r="55" spans="1:10" x14ac:dyDescent="0.2">
      <c r="F55" s="88"/>
      <c r="G55" s="89"/>
      <c r="H55" s="88"/>
      <c r="I55" s="89"/>
      <c r="J55" s="9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C50:E50"/>
    <mergeCell ref="C51:E51"/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23" t="s">
        <v>7</v>
      </c>
      <c r="B1" s="223"/>
      <c r="C1" s="224"/>
      <c r="D1" s="223"/>
      <c r="E1" s="223"/>
      <c r="F1" s="223"/>
      <c r="G1" s="223"/>
    </row>
    <row r="2" spans="1:7" ht="24.95" customHeight="1" x14ac:dyDescent="0.2">
      <c r="A2" s="76" t="s">
        <v>8</v>
      </c>
      <c r="B2" s="75"/>
      <c r="C2" s="225"/>
      <c r="D2" s="225"/>
      <c r="E2" s="225"/>
      <c r="F2" s="225"/>
      <c r="G2" s="226"/>
    </row>
    <row r="3" spans="1:7" ht="24.95" customHeight="1" x14ac:dyDescent="0.2">
      <c r="A3" s="76" t="s">
        <v>9</v>
      </c>
      <c r="B3" s="75"/>
      <c r="C3" s="225"/>
      <c r="D3" s="225"/>
      <c r="E3" s="225"/>
      <c r="F3" s="225"/>
      <c r="G3" s="226"/>
    </row>
    <row r="4" spans="1:7" ht="24.95" customHeight="1" x14ac:dyDescent="0.2">
      <c r="A4" s="76" t="s">
        <v>10</v>
      </c>
      <c r="B4" s="75"/>
      <c r="C4" s="225"/>
      <c r="D4" s="225"/>
      <c r="E4" s="225"/>
      <c r="F4" s="225"/>
      <c r="G4" s="226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G23" sqref="G23"/>
    </sheetView>
  </sheetViews>
  <sheetFormatPr defaultRowHeight="12.75" outlineLevelRow="1" x14ac:dyDescent="0.2"/>
  <cols>
    <col min="1" max="1" width="3.42578125" customWidth="1"/>
    <col min="2" max="2" width="12.7109375" style="87" customWidth="1"/>
    <col min="3" max="3" width="38.28515625" style="87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27" t="s">
        <v>7</v>
      </c>
      <c r="B1" s="227"/>
      <c r="C1" s="227"/>
      <c r="D1" s="227"/>
      <c r="E1" s="227"/>
      <c r="F1" s="227"/>
      <c r="G1" s="227"/>
      <c r="AG1" t="s">
        <v>58</v>
      </c>
    </row>
    <row r="2" spans="1:60" ht="25.15" customHeight="1" x14ac:dyDescent="0.2">
      <c r="A2" s="140" t="s">
        <v>8</v>
      </c>
      <c r="B2" s="75" t="s">
        <v>47</v>
      </c>
      <c r="C2" s="228" t="s">
        <v>44</v>
      </c>
      <c r="D2" s="229"/>
      <c r="E2" s="229"/>
      <c r="F2" s="229"/>
      <c r="G2" s="230"/>
      <c r="AG2" t="s">
        <v>59</v>
      </c>
    </row>
    <row r="3" spans="1:60" ht="25.15" customHeight="1" x14ac:dyDescent="0.2">
      <c r="A3" s="140" t="s">
        <v>9</v>
      </c>
      <c r="B3" s="75" t="s">
        <v>43</v>
      </c>
      <c r="C3" s="228" t="s">
        <v>44</v>
      </c>
      <c r="D3" s="229"/>
      <c r="E3" s="229"/>
      <c r="F3" s="229"/>
      <c r="G3" s="230"/>
      <c r="AC3" s="87" t="s">
        <v>59</v>
      </c>
      <c r="AG3" t="s">
        <v>60</v>
      </c>
    </row>
    <row r="4" spans="1:60" ht="25.15" customHeight="1" x14ac:dyDescent="0.2">
      <c r="A4" s="141" t="s">
        <v>10</v>
      </c>
      <c r="B4" s="142" t="s">
        <v>43</v>
      </c>
      <c r="C4" s="231" t="s">
        <v>44</v>
      </c>
      <c r="D4" s="232"/>
      <c r="E4" s="232"/>
      <c r="F4" s="232"/>
      <c r="G4" s="233"/>
      <c r="AG4" t="s">
        <v>61</v>
      </c>
    </row>
    <row r="5" spans="1:60" x14ac:dyDescent="0.2">
      <c r="D5" s="139"/>
    </row>
    <row r="6" spans="1:60" ht="38.25" x14ac:dyDescent="0.2">
      <c r="A6" s="144" t="s">
        <v>62</v>
      </c>
      <c r="B6" s="146" t="s">
        <v>63</v>
      </c>
      <c r="C6" s="146" t="s">
        <v>64</v>
      </c>
      <c r="D6" s="145" t="s">
        <v>65</v>
      </c>
      <c r="E6" s="144" t="s">
        <v>66</v>
      </c>
      <c r="F6" s="143" t="s">
        <v>67</v>
      </c>
      <c r="G6" s="144" t="s">
        <v>31</v>
      </c>
      <c r="H6" s="147" t="s">
        <v>32</v>
      </c>
      <c r="I6" s="147" t="s">
        <v>68</v>
      </c>
      <c r="J6" s="147" t="s">
        <v>33</v>
      </c>
      <c r="K6" s="147" t="s">
        <v>69</v>
      </c>
      <c r="L6" s="147" t="s">
        <v>70</v>
      </c>
      <c r="M6" s="147" t="s">
        <v>71</v>
      </c>
      <c r="N6" s="147" t="s">
        <v>72</v>
      </c>
      <c r="O6" s="147" t="s">
        <v>73</v>
      </c>
      <c r="P6" s="147" t="s">
        <v>74</v>
      </c>
      <c r="Q6" s="147" t="s">
        <v>75</v>
      </c>
      <c r="R6" s="147" t="s">
        <v>76</v>
      </c>
      <c r="S6" s="147" t="s">
        <v>77</v>
      </c>
      <c r="T6" s="147" t="s">
        <v>78</v>
      </c>
      <c r="U6" s="147" t="s">
        <v>79</v>
      </c>
      <c r="V6" s="147" t="s">
        <v>80</v>
      </c>
      <c r="W6" s="147" t="s">
        <v>81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60" x14ac:dyDescent="0.2">
      <c r="A8" s="153" t="s">
        <v>82</v>
      </c>
      <c r="B8" s="154" t="s">
        <v>43</v>
      </c>
      <c r="C8" s="171" t="s">
        <v>53</v>
      </c>
      <c r="D8" s="155"/>
      <c r="E8" s="156"/>
      <c r="F8" s="157"/>
      <c r="G8" s="158">
        <f>SUMIF(AG9:AG20,"&lt;&gt;NOR",G9:G20)</f>
        <v>0</v>
      </c>
      <c r="H8" s="152"/>
      <c r="I8" s="152">
        <f>SUM(I9:I20)</f>
        <v>15340.369999999999</v>
      </c>
      <c r="J8" s="152"/>
      <c r="K8" s="152">
        <f>SUM(K9:K20)</f>
        <v>504202.86000000004</v>
      </c>
      <c r="L8" s="152"/>
      <c r="M8" s="152">
        <f>SUM(M9:M20)</f>
        <v>0</v>
      </c>
      <c r="N8" s="152"/>
      <c r="O8" s="152">
        <f>SUM(O9:O20)</f>
        <v>28.96</v>
      </c>
      <c r="P8" s="152"/>
      <c r="Q8" s="152">
        <f>SUM(Q9:Q20)</f>
        <v>0</v>
      </c>
      <c r="R8" s="152"/>
      <c r="S8" s="152"/>
      <c r="T8" s="152"/>
      <c r="U8" s="152"/>
      <c r="V8" s="152">
        <f>SUM(V9:V20)</f>
        <v>1256.1800000000003</v>
      </c>
      <c r="W8" s="152"/>
      <c r="AG8" t="s">
        <v>83</v>
      </c>
    </row>
    <row r="9" spans="1:60" outlineLevel="1" x14ac:dyDescent="0.2">
      <c r="A9" s="165">
        <v>1</v>
      </c>
      <c r="B9" s="166" t="s">
        <v>84</v>
      </c>
      <c r="C9" s="172" t="s">
        <v>85</v>
      </c>
      <c r="D9" s="167" t="s">
        <v>86</v>
      </c>
      <c r="E9" s="168">
        <v>450.90000000000003</v>
      </c>
      <c r="F9" s="169"/>
      <c r="G9" s="170">
        <f t="shared" ref="G9:G20" si="0">ROUND(E9*F9,2)</f>
        <v>0</v>
      </c>
      <c r="H9" s="151">
        <v>0</v>
      </c>
      <c r="I9" s="151">
        <f t="shared" ref="I9:I20" si="1">ROUND(E9*H9,2)</f>
        <v>0</v>
      </c>
      <c r="J9" s="151">
        <v>559</v>
      </c>
      <c r="K9" s="151">
        <f t="shared" ref="K9:K20" si="2">ROUND(E9*J9,2)</f>
        <v>252053.1</v>
      </c>
      <c r="L9" s="151">
        <v>21</v>
      </c>
      <c r="M9" s="151">
        <f t="shared" ref="M9:M20" si="3">G9*(1+L9/100)</f>
        <v>0</v>
      </c>
      <c r="N9" s="151">
        <v>0</v>
      </c>
      <c r="O9" s="151">
        <f t="shared" ref="O9:O20" si="4">ROUND(E9*N9,2)</f>
        <v>0</v>
      </c>
      <c r="P9" s="151">
        <v>0</v>
      </c>
      <c r="Q9" s="151">
        <f t="shared" ref="Q9:Q20" si="5">ROUND(E9*P9,2)</f>
        <v>0</v>
      </c>
      <c r="R9" s="151"/>
      <c r="S9" s="151" t="s">
        <v>87</v>
      </c>
      <c r="T9" s="151" t="s">
        <v>88</v>
      </c>
      <c r="U9" s="151">
        <v>1.556</v>
      </c>
      <c r="V9" s="151">
        <f t="shared" ref="V9:V20" si="6">ROUND(E9*U9,2)</f>
        <v>701.6</v>
      </c>
      <c r="W9" s="151"/>
      <c r="X9" s="148"/>
      <c r="Y9" s="148"/>
      <c r="Z9" s="148"/>
      <c r="AA9" s="148"/>
      <c r="AB9" s="148"/>
      <c r="AC9" s="148"/>
      <c r="AD9" s="148"/>
      <c r="AE9" s="148"/>
      <c r="AF9" s="148"/>
      <c r="AG9" s="148" t="s">
        <v>89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65">
        <v>2</v>
      </c>
      <c r="B10" s="166" t="s">
        <v>90</v>
      </c>
      <c r="C10" s="172" t="s">
        <v>91</v>
      </c>
      <c r="D10" s="167" t="s">
        <v>86</v>
      </c>
      <c r="E10" s="168">
        <v>67.600000000000009</v>
      </c>
      <c r="F10" s="169"/>
      <c r="G10" s="170">
        <f t="shared" si="0"/>
        <v>0</v>
      </c>
      <c r="H10" s="151">
        <v>0</v>
      </c>
      <c r="I10" s="151">
        <f t="shared" si="1"/>
        <v>0</v>
      </c>
      <c r="J10" s="151">
        <v>24.400000000000002</v>
      </c>
      <c r="K10" s="151">
        <f t="shared" si="2"/>
        <v>1649.44</v>
      </c>
      <c r="L10" s="151">
        <v>21</v>
      </c>
      <c r="M10" s="151">
        <f t="shared" si="3"/>
        <v>0</v>
      </c>
      <c r="N10" s="151">
        <v>0</v>
      </c>
      <c r="O10" s="151">
        <f t="shared" si="4"/>
        <v>0</v>
      </c>
      <c r="P10" s="151">
        <v>0</v>
      </c>
      <c r="Q10" s="151">
        <f t="shared" si="5"/>
        <v>0</v>
      </c>
      <c r="R10" s="151"/>
      <c r="S10" s="151" t="s">
        <v>87</v>
      </c>
      <c r="T10" s="151" t="s">
        <v>92</v>
      </c>
      <c r="U10" s="151">
        <v>8.4000000000000005E-2</v>
      </c>
      <c r="V10" s="151">
        <f t="shared" si="6"/>
        <v>5.68</v>
      </c>
      <c r="W10" s="151"/>
      <c r="X10" s="148"/>
      <c r="Y10" s="148"/>
      <c r="Z10" s="148"/>
      <c r="AA10" s="148"/>
      <c r="AB10" s="148"/>
      <c r="AC10" s="148"/>
      <c r="AD10" s="148"/>
      <c r="AE10" s="148"/>
      <c r="AF10" s="148"/>
      <c r="AG10" s="148" t="s">
        <v>89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65">
        <v>3</v>
      </c>
      <c r="B11" s="166" t="s">
        <v>93</v>
      </c>
      <c r="C11" s="172" t="s">
        <v>94</v>
      </c>
      <c r="D11" s="167" t="s">
        <v>95</v>
      </c>
      <c r="E11" s="168">
        <v>601.20000000000005</v>
      </c>
      <c r="F11" s="169"/>
      <c r="G11" s="170">
        <f t="shared" si="0"/>
        <v>0</v>
      </c>
      <c r="H11" s="151">
        <v>10.270000000000001</v>
      </c>
      <c r="I11" s="151">
        <f t="shared" si="1"/>
        <v>6174.32</v>
      </c>
      <c r="J11" s="151">
        <v>96.23</v>
      </c>
      <c r="K11" s="151">
        <f t="shared" si="2"/>
        <v>57853.48</v>
      </c>
      <c r="L11" s="151">
        <v>21</v>
      </c>
      <c r="M11" s="151">
        <f t="shared" si="3"/>
        <v>0</v>
      </c>
      <c r="N11" s="151">
        <v>9.9000000000000021E-4</v>
      </c>
      <c r="O11" s="151">
        <f t="shared" si="4"/>
        <v>0.6</v>
      </c>
      <c r="P11" s="151">
        <v>0</v>
      </c>
      <c r="Q11" s="151">
        <f t="shared" si="5"/>
        <v>0</v>
      </c>
      <c r="R11" s="151"/>
      <c r="S11" s="151" t="s">
        <v>87</v>
      </c>
      <c r="T11" s="151" t="s">
        <v>88</v>
      </c>
      <c r="U11" s="151">
        <v>0.23600000000000002</v>
      </c>
      <c r="V11" s="151">
        <f t="shared" si="6"/>
        <v>141.88</v>
      </c>
      <c r="W11" s="151"/>
      <c r="X11" s="148"/>
      <c r="Y11" s="148"/>
      <c r="Z11" s="148"/>
      <c r="AA11" s="148"/>
      <c r="AB11" s="148"/>
      <c r="AC11" s="148"/>
      <c r="AD11" s="148"/>
      <c r="AE11" s="148"/>
      <c r="AF11" s="148"/>
      <c r="AG11" s="148" t="s">
        <v>89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65">
        <v>4</v>
      </c>
      <c r="B12" s="166" t="s">
        <v>96</v>
      </c>
      <c r="C12" s="172" t="s">
        <v>97</v>
      </c>
      <c r="D12" s="167" t="s">
        <v>95</v>
      </c>
      <c r="E12" s="168">
        <v>601.20000000000005</v>
      </c>
      <c r="F12" s="169"/>
      <c r="G12" s="170">
        <f t="shared" si="0"/>
        <v>0</v>
      </c>
      <c r="H12" s="151">
        <v>0</v>
      </c>
      <c r="I12" s="151">
        <f t="shared" si="1"/>
        <v>0</v>
      </c>
      <c r="J12" s="151">
        <v>24.400000000000002</v>
      </c>
      <c r="K12" s="151">
        <f t="shared" si="2"/>
        <v>14669.28</v>
      </c>
      <c r="L12" s="151">
        <v>21</v>
      </c>
      <c r="M12" s="151">
        <f t="shared" si="3"/>
        <v>0</v>
      </c>
      <c r="N12" s="151">
        <v>0</v>
      </c>
      <c r="O12" s="151">
        <f t="shared" si="4"/>
        <v>0</v>
      </c>
      <c r="P12" s="151">
        <v>0</v>
      </c>
      <c r="Q12" s="151">
        <f t="shared" si="5"/>
        <v>0</v>
      </c>
      <c r="R12" s="151"/>
      <c r="S12" s="151" t="s">
        <v>87</v>
      </c>
      <c r="T12" s="151" t="s">
        <v>88</v>
      </c>
      <c r="U12" s="151">
        <v>7.0000000000000007E-2</v>
      </c>
      <c r="V12" s="151">
        <f t="shared" si="6"/>
        <v>42.08</v>
      </c>
      <c r="W12" s="151"/>
      <c r="X12" s="148"/>
      <c r="Y12" s="148"/>
      <c r="Z12" s="148"/>
      <c r="AA12" s="148"/>
      <c r="AB12" s="148"/>
      <c r="AC12" s="148"/>
      <c r="AD12" s="148"/>
      <c r="AE12" s="148"/>
      <c r="AF12" s="148"/>
      <c r="AG12" s="148" t="s">
        <v>89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65">
        <v>5</v>
      </c>
      <c r="B13" s="166" t="s">
        <v>98</v>
      </c>
      <c r="C13" s="172" t="s">
        <v>99</v>
      </c>
      <c r="D13" s="167" t="s">
        <v>86</v>
      </c>
      <c r="E13" s="168">
        <v>450.90000000000003</v>
      </c>
      <c r="F13" s="169"/>
      <c r="G13" s="170">
        <f t="shared" si="0"/>
        <v>0</v>
      </c>
      <c r="H13" s="151">
        <v>0</v>
      </c>
      <c r="I13" s="151">
        <f t="shared" si="1"/>
        <v>0</v>
      </c>
      <c r="J13" s="151">
        <v>80.100000000000009</v>
      </c>
      <c r="K13" s="151">
        <f t="shared" si="2"/>
        <v>36117.089999999997</v>
      </c>
      <c r="L13" s="151">
        <v>21</v>
      </c>
      <c r="M13" s="151">
        <f t="shared" si="3"/>
        <v>0</v>
      </c>
      <c r="N13" s="151">
        <v>0</v>
      </c>
      <c r="O13" s="151">
        <f t="shared" si="4"/>
        <v>0</v>
      </c>
      <c r="P13" s="151">
        <v>0</v>
      </c>
      <c r="Q13" s="151">
        <f t="shared" si="5"/>
        <v>0</v>
      </c>
      <c r="R13" s="151"/>
      <c r="S13" s="151" t="s">
        <v>87</v>
      </c>
      <c r="T13" s="151" t="s">
        <v>92</v>
      </c>
      <c r="U13" s="151">
        <v>0.34500000000000003</v>
      </c>
      <c r="V13" s="151">
        <f t="shared" si="6"/>
        <v>155.56</v>
      </c>
      <c r="W13" s="151"/>
      <c r="X13" s="148"/>
      <c r="Y13" s="148"/>
      <c r="Z13" s="148"/>
      <c r="AA13" s="148"/>
      <c r="AB13" s="148"/>
      <c r="AC13" s="148"/>
      <c r="AD13" s="148"/>
      <c r="AE13" s="148"/>
      <c r="AF13" s="148"/>
      <c r="AG13" s="148" t="s">
        <v>89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65">
        <v>6</v>
      </c>
      <c r="B14" s="166" t="s">
        <v>100</v>
      </c>
      <c r="C14" s="172" t="s">
        <v>101</v>
      </c>
      <c r="D14" s="167" t="s">
        <v>86</v>
      </c>
      <c r="E14" s="168">
        <v>388.27500000000003</v>
      </c>
      <c r="F14" s="169"/>
      <c r="G14" s="170">
        <f t="shared" si="0"/>
        <v>0</v>
      </c>
      <c r="H14" s="151">
        <v>0</v>
      </c>
      <c r="I14" s="151">
        <f t="shared" si="1"/>
        <v>0</v>
      </c>
      <c r="J14" s="151">
        <v>90.800000000000011</v>
      </c>
      <c r="K14" s="151">
        <f t="shared" si="2"/>
        <v>35255.370000000003</v>
      </c>
      <c r="L14" s="151">
        <v>21</v>
      </c>
      <c r="M14" s="151">
        <f t="shared" si="3"/>
        <v>0</v>
      </c>
      <c r="N14" s="151">
        <v>0</v>
      </c>
      <c r="O14" s="151">
        <f t="shared" si="4"/>
        <v>0</v>
      </c>
      <c r="P14" s="151">
        <v>0</v>
      </c>
      <c r="Q14" s="151">
        <f t="shared" si="5"/>
        <v>0</v>
      </c>
      <c r="R14" s="151"/>
      <c r="S14" s="151" t="s">
        <v>87</v>
      </c>
      <c r="T14" s="151" t="s">
        <v>102</v>
      </c>
      <c r="U14" s="151">
        <v>1.1000000000000001E-2</v>
      </c>
      <c r="V14" s="151">
        <f t="shared" si="6"/>
        <v>4.2699999999999996</v>
      </c>
      <c r="W14" s="151"/>
      <c r="X14" s="148"/>
      <c r="Y14" s="148"/>
      <c r="Z14" s="148"/>
      <c r="AA14" s="148"/>
      <c r="AB14" s="148"/>
      <c r="AC14" s="148"/>
      <c r="AD14" s="148"/>
      <c r="AE14" s="148"/>
      <c r="AF14" s="148"/>
      <c r="AG14" s="148" t="s">
        <v>89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65">
        <v>7</v>
      </c>
      <c r="B15" s="166" t="s">
        <v>103</v>
      </c>
      <c r="C15" s="172" t="s">
        <v>104</v>
      </c>
      <c r="D15" s="167" t="s">
        <v>86</v>
      </c>
      <c r="E15" s="168">
        <v>62.625</v>
      </c>
      <c r="F15" s="169"/>
      <c r="G15" s="170">
        <f t="shared" si="0"/>
        <v>0</v>
      </c>
      <c r="H15" s="151">
        <v>0</v>
      </c>
      <c r="I15" s="151">
        <f t="shared" si="1"/>
        <v>0</v>
      </c>
      <c r="J15" s="151">
        <v>117.5</v>
      </c>
      <c r="K15" s="151">
        <f t="shared" si="2"/>
        <v>7358.44</v>
      </c>
      <c r="L15" s="151">
        <v>21</v>
      </c>
      <c r="M15" s="151">
        <f t="shared" si="3"/>
        <v>0</v>
      </c>
      <c r="N15" s="151">
        <v>0</v>
      </c>
      <c r="O15" s="151">
        <f t="shared" si="4"/>
        <v>0</v>
      </c>
      <c r="P15" s="151">
        <v>0</v>
      </c>
      <c r="Q15" s="151">
        <f t="shared" si="5"/>
        <v>0</v>
      </c>
      <c r="R15" s="151"/>
      <c r="S15" s="151" t="s">
        <v>87</v>
      </c>
      <c r="T15" s="151" t="s">
        <v>88</v>
      </c>
      <c r="U15" s="151">
        <v>1.1000000000000001E-2</v>
      </c>
      <c r="V15" s="151">
        <f t="shared" si="6"/>
        <v>0.69</v>
      </c>
      <c r="W15" s="151"/>
      <c r="X15" s="148"/>
      <c r="Y15" s="148"/>
      <c r="Z15" s="148"/>
      <c r="AA15" s="148"/>
      <c r="AB15" s="148"/>
      <c r="AC15" s="148"/>
      <c r="AD15" s="148"/>
      <c r="AE15" s="148"/>
      <c r="AF15" s="148"/>
      <c r="AG15" s="148" t="s">
        <v>89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65">
        <v>8</v>
      </c>
      <c r="B16" s="166" t="s">
        <v>105</v>
      </c>
      <c r="C16" s="172" t="s">
        <v>106</v>
      </c>
      <c r="D16" s="167" t="s">
        <v>86</v>
      </c>
      <c r="E16" s="168">
        <v>450.90000000000003</v>
      </c>
      <c r="F16" s="169"/>
      <c r="G16" s="170">
        <f t="shared" si="0"/>
        <v>0</v>
      </c>
      <c r="H16" s="151">
        <v>0</v>
      </c>
      <c r="I16" s="151">
        <f t="shared" si="1"/>
        <v>0</v>
      </c>
      <c r="J16" s="151">
        <v>61.900000000000006</v>
      </c>
      <c r="K16" s="151">
        <f t="shared" si="2"/>
        <v>27910.71</v>
      </c>
      <c r="L16" s="151">
        <v>21</v>
      </c>
      <c r="M16" s="151">
        <f t="shared" si="3"/>
        <v>0</v>
      </c>
      <c r="N16" s="151">
        <v>0</v>
      </c>
      <c r="O16" s="151">
        <f t="shared" si="4"/>
        <v>0</v>
      </c>
      <c r="P16" s="151">
        <v>0</v>
      </c>
      <c r="Q16" s="151">
        <f t="shared" si="5"/>
        <v>0</v>
      </c>
      <c r="R16" s="151"/>
      <c r="S16" s="151" t="s">
        <v>87</v>
      </c>
      <c r="T16" s="151" t="s">
        <v>88</v>
      </c>
      <c r="U16" s="151">
        <v>5.3000000000000005E-2</v>
      </c>
      <c r="V16" s="151">
        <f t="shared" si="6"/>
        <v>23.9</v>
      </c>
      <c r="W16" s="151"/>
      <c r="X16" s="148"/>
      <c r="Y16" s="148"/>
      <c r="Z16" s="148"/>
      <c r="AA16" s="148"/>
      <c r="AB16" s="148"/>
      <c r="AC16" s="148"/>
      <c r="AD16" s="148"/>
      <c r="AE16" s="148"/>
      <c r="AF16" s="148"/>
      <c r="AG16" s="148" t="s">
        <v>89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65">
        <v>9</v>
      </c>
      <c r="B17" s="166" t="s">
        <v>107</v>
      </c>
      <c r="C17" s="172" t="s">
        <v>108</v>
      </c>
      <c r="D17" s="167" t="s">
        <v>86</v>
      </c>
      <c r="E17" s="168">
        <v>388.27500000000003</v>
      </c>
      <c r="F17" s="169"/>
      <c r="G17" s="170">
        <f t="shared" si="0"/>
        <v>0</v>
      </c>
      <c r="H17" s="151">
        <v>0</v>
      </c>
      <c r="I17" s="151">
        <f t="shared" si="1"/>
        <v>0</v>
      </c>
      <c r="J17" s="151">
        <v>94.800000000000011</v>
      </c>
      <c r="K17" s="151">
        <f t="shared" si="2"/>
        <v>36808.47</v>
      </c>
      <c r="L17" s="151">
        <v>21</v>
      </c>
      <c r="M17" s="151">
        <f t="shared" si="3"/>
        <v>0</v>
      </c>
      <c r="N17" s="151">
        <v>0</v>
      </c>
      <c r="O17" s="151">
        <f t="shared" si="4"/>
        <v>0</v>
      </c>
      <c r="P17" s="151">
        <v>0</v>
      </c>
      <c r="Q17" s="151">
        <f t="shared" si="5"/>
        <v>0</v>
      </c>
      <c r="R17" s="151"/>
      <c r="S17" s="151" t="s">
        <v>87</v>
      </c>
      <c r="T17" s="151" t="s">
        <v>92</v>
      </c>
      <c r="U17" s="151">
        <v>0.20200000000000001</v>
      </c>
      <c r="V17" s="151">
        <f t="shared" si="6"/>
        <v>78.430000000000007</v>
      </c>
      <c r="W17" s="151"/>
      <c r="X17" s="148"/>
      <c r="Y17" s="148"/>
      <c r="Z17" s="148"/>
      <c r="AA17" s="148"/>
      <c r="AB17" s="148"/>
      <c r="AC17" s="148"/>
      <c r="AD17" s="148"/>
      <c r="AE17" s="148"/>
      <c r="AF17" s="148"/>
      <c r="AG17" s="148" t="s">
        <v>89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65">
        <v>10</v>
      </c>
      <c r="B18" s="166" t="s">
        <v>109</v>
      </c>
      <c r="C18" s="172" t="s">
        <v>110</v>
      </c>
      <c r="D18" s="167" t="s">
        <v>86</v>
      </c>
      <c r="E18" s="168">
        <v>37.575000000000003</v>
      </c>
      <c r="F18" s="169"/>
      <c r="G18" s="170">
        <f t="shared" si="0"/>
        <v>0</v>
      </c>
      <c r="H18" s="151">
        <v>0</v>
      </c>
      <c r="I18" s="151">
        <f t="shared" si="1"/>
        <v>0</v>
      </c>
      <c r="J18" s="151">
        <v>368.5</v>
      </c>
      <c r="K18" s="151">
        <f t="shared" si="2"/>
        <v>13846.39</v>
      </c>
      <c r="L18" s="151">
        <v>21</v>
      </c>
      <c r="M18" s="151">
        <f t="shared" si="3"/>
        <v>0</v>
      </c>
      <c r="N18" s="151">
        <v>0</v>
      </c>
      <c r="O18" s="151">
        <f t="shared" si="4"/>
        <v>0</v>
      </c>
      <c r="P18" s="151">
        <v>0</v>
      </c>
      <c r="Q18" s="151">
        <f t="shared" si="5"/>
        <v>0</v>
      </c>
      <c r="R18" s="151"/>
      <c r="S18" s="151" t="s">
        <v>87</v>
      </c>
      <c r="T18" s="151" t="s">
        <v>92</v>
      </c>
      <c r="U18" s="151">
        <v>1.5870000000000002</v>
      </c>
      <c r="V18" s="151">
        <f t="shared" si="6"/>
        <v>59.63</v>
      </c>
      <c r="W18" s="151"/>
      <c r="X18" s="148"/>
      <c r="Y18" s="148"/>
      <c r="Z18" s="148"/>
      <c r="AA18" s="148"/>
      <c r="AB18" s="148"/>
      <c r="AC18" s="148"/>
      <c r="AD18" s="148"/>
      <c r="AE18" s="148"/>
      <c r="AF18" s="148"/>
      <c r="AG18" s="148" t="s">
        <v>89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65">
        <v>11</v>
      </c>
      <c r="B19" s="166" t="s">
        <v>111</v>
      </c>
      <c r="C19" s="172" t="s">
        <v>112</v>
      </c>
      <c r="D19" s="167" t="s">
        <v>113</v>
      </c>
      <c r="E19" s="168">
        <v>81.413000000000011</v>
      </c>
      <c r="F19" s="169"/>
      <c r="G19" s="170">
        <f t="shared" si="0"/>
        <v>0</v>
      </c>
      <c r="H19" s="151">
        <v>0</v>
      </c>
      <c r="I19" s="151">
        <f t="shared" si="1"/>
        <v>0</v>
      </c>
      <c r="J19" s="151">
        <v>130</v>
      </c>
      <c r="K19" s="151">
        <f t="shared" si="2"/>
        <v>10583.69</v>
      </c>
      <c r="L19" s="151">
        <v>21</v>
      </c>
      <c r="M19" s="151">
        <f t="shared" si="3"/>
        <v>0</v>
      </c>
      <c r="N19" s="151">
        <v>0</v>
      </c>
      <c r="O19" s="151">
        <f t="shared" si="4"/>
        <v>0</v>
      </c>
      <c r="P19" s="151">
        <v>0</v>
      </c>
      <c r="Q19" s="151">
        <f t="shared" si="5"/>
        <v>0</v>
      </c>
      <c r="R19" s="151"/>
      <c r="S19" s="151" t="s">
        <v>87</v>
      </c>
      <c r="T19" s="151" t="s">
        <v>102</v>
      </c>
      <c r="U19" s="151">
        <v>0</v>
      </c>
      <c r="V19" s="151">
        <f t="shared" si="6"/>
        <v>0</v>
      </c>
      <c r="W19" s="151"/>
      <c r="X19" s="148"/>
      <c r="Y19" s="148"/>
      <c r="Z19" s="148"/>
      <c r="AA19" s="148"/>
      <c r="AB19" s="148"/>
      <c r="AC19" s="148"/>
      <c r="AD19" s="148"/>
      <c r="AE19" s="148"/>
      <c r="AF19" s="148"/>
      <c r="AG19" s="148" t="s">
        <v>89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5">
        <v>12</v>
      </c>
      <c r="B20" s="166" t="s">
        <v>114</v>
      </c>
      <c r="C20" s="172" t="s">
        <v>115</v>
      </c>
      <c r="D20" s="167" t="s">
        <v>86</v>
      </c>
      <c r="E20" s="168">
        <v>25.05</v>
      </c>
      <c r="F20" s="169"/>
      <c r="G20" s="170">
        <f t="shared" si="0"/>
        <v>0</v>
      </c>
      <c r="H20" s="151">
        <v>365.91</v>
      </c>
      <c r="I20" s="151">
        <f t="shared" si="1"/>
        <v>9166.0499999999993</v>
      </c>
      <c r="J20" s="151">
        <v>403.09000000000003</v>
      </c>
      <c r="K20" s="151">
        <f t="shared" si="2"/>
        <v>10097.4</v>
      </c>
      <c r="L20" s="151">
        <v>21</v>
      </c>
      <c r="M20" s="151">
        <f t="shared" si="3"/>
        <v>0</v>
      </c>
      <c r="N20" s="151">
        <v>1.1322000000000001</v>
      </c>
      <c r="O20" s="151">
        <f t="shared" si="4"/>
        <v>28.36</v>
      </c>
      <c r="P20" s="151">
        <v>0</v>
      </c>
      <c r="Q20" s="151">
        <f t="shared" si="5"/>
        <v>0</v>
      </c>
      <c r="R20" s="151"/>
      <c r="S20" s="151" t="s">
        <v>87</v>
      </c>
      <c r="T20" s="151" t="s">
        <v>92</v>
      </c>
      <c r="U20" s="151">
        <v>1.6950000000000001</v>
      </c>
      <c r="V20" s="151">
        <f t="shared" si="6"/>
        <v>42.46</v>
      </c>
      <c r="W20" s="151"/>
      <c r="X20" s="148"/>
      <c r="Y20" s="148"/>
      <c r="Z20" s="148"/>
      <c r="AA20" s="148"/>
      <c r="AB20" s="148"/>
      <c r="AC20" s="148"/>
      <c r="AD20" s="148"/>
      <c r="AE20" s="148"/>
      <c r="AF20" s="148"/>
      <c r="AG20" s="148" t="s">
        <v>89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x14ac:dyDescent="0.2">
      <c r="A21" s="153" t="s">
        <v>82</v>
      </c>
      <c r="B21" s="154" t="s">
        <v>54</v>
      </c>
      <c r="C21" s="171" t="s">
        <v>55</v>
      </c>
      <c r="D21" s="155"/>
      <c r="E21" s="156"/>
      <c r="F21" s="157"/>
      <c r="G21" s="158">
        <f>SUMIF(AG22:AG58,"&lt;&gt;NOR",G22:G58)</f>
        <v>0</v>
      </c>
      <c r="H21" s="152"/>
      <c r="I21" s="152">
        <f>SUM(I22:I58)</f>
        <v>177090.37</v>
      </c>
      <c r="J21" s="152"/>
      <c r="K21" s="152">
        <f>SUM(K22:K58)</f>
        <v>63766.47</v>
      </c>
      <c r="L21" s="152"/>
      <c r="M21" s="152">
        <f>SUM(M22:M58)</f>
        <v>0</v>
      </c>
      <c r="N21" s="152"/>
      <c r="O21" s="152">
        <f>SUM(O22:O58)</f>
        <v>3.3899999999999988</v>
      </c>
      <c r="P21" s="152"/>
      <c r="Q21" s="152">
        <f>SUM(Q22:Q58)</f>
        <v>0.6</v>
      </c>
      <c r="R21" s="152"/>
      <c r="S21" s="152"/>
      <c r="T21" s="152"/>
      <c r="U21" s="152"/>
      <c r="V21" s="152">
        <f>SUM(V22:V58)</f>
        <v>186.64000000000001</v>
      </c>
      <c r="W21" s="152"/>
      <c r="AG21" t="s">
        <v>83</v>
      </c>
    </row>
    <row r="22" spans="1:60" outlineLevel="1" x14ac:dyDescent="0.2">
      <c r="A22" s="165">
        <v>13</v>
      </c>
      <c r="B22" s="166" t="s">
        <v>116</v>
      </c>
      <c r="C22" s="172" t="s">
        <v>117</v>
      </c>
      <c r="D22" s="167" t="s">
        <v>118</v>
      </c>
      <c r="E22" s="168">
        <v>19</v>
      </c>
      <c r="F22" s="169"/>
      <c r="G22" s="170">
        <f t="shared" ref="G22:G58" si="7">ROUND(E22*F22,2)</f>
        <v>0</v>
      </c>
      <c r="H22" s="151">
        <v>2.7300000000000004</v>
      </c>
      <c r="I22" s="151">
        <f t="shared" ref="I22:I58" si="8">ROUND(E22*H22,2)</f>
        <v>51.87</v>
      </c>
      <c r="J22" s="151">
        <v>210.27</v>
      </c>
      <c r="K22" s="151">
        <f t="shared" ref="K22:K58" si="9">ROUND(E22*J22,2)</f>
        <v>3995.13</v>
      </c>
      <c r="L22" s="151">
        <v>21</v>
      </c>
      <c r="M22" s="151">
        <f t="shared" ref="M22:M58" si="10">G22*(1+L22/100)</f>
        <v>0</v>
      </c>
      <c r="N22" s="151">
        <v>3.0000000000000001E-3</v>
      </c>
      <c r="O22" s="151">
        <f t="shared" ref="O22:O58" si="11">ROUND(E22*N22,2)</f>
        <v>0.06</v>
      </c>
      <c r="P22" s="151">
        <v>0</v>
      </c>
      <c r="Q22" s="151">
        <f t="shared" ref="Q22:Q58" si="12">ROUND(E22*P22,2)</f>
        <v>0</v>
      </c>
      <c r="R22" s="151"/>
      <c r="S22" s="151" t="s">
        <v>87</v>
      </c>
      <c r="T22" s="151" t="s">
        <v>119</v>
      </c>
      <c r="U22" s="151">
        <v>0.58500000000000008</v>
      </c>
      <c r="V22" s="151">
        <f t="shared" ref="V22:V58" si="13">ROUND(E22*U22,2)</f>
        <v>11.12</v>
      </c>
      <c r="W22" s="151"/>
      <c r="X22" s="148"/>
      <c r="Y22" s="148"/>
      <c r="Z22" s="148"/>
      <c r="AA22" s="148"/>
      <c r="AB22" s="148"/>
      <c r="AC22" s="148"/>
      <c r="AD22" s="148"/>
      <c r="AE22" s="148"/>
      <c r="AF22" s="148"/>
      <c r="AG22" s="148" t="s">
        <v>89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ht="22.5" outlineLevel="1" x14ac:dyDescent="0.2">
      <c r="A23" s="165">
        <v>14</v>
      </c>
      <c r="B23" s="166" t="s">
        <v>120</v>
      </c>
      <c r="C23" s="172" t="s">
        <v>121</v>
      </c>
      <c r="D23" s="167" t="s">
        <v>118</v>
      </c>
      <c r="E23" s="168">
        <v>5</v>
      </c>
      <c r="F23" s="169"/>
      <c r="G23" s="170">
        <f t="shared" si="7"/>
        <v>0</v>
      </c>
      <c r="H23" s="151">
        <v>77.760000000000005</v>
      </c>
      <c r="I23" s="151">
        <f t="shared" si="8"/>
        <v>388.8</v>
      </c>
      <c r="J23" s="151">
        <v>239.24</v>
      </c>
      <c r="K23" s="151">
        <f t="shared" si="9"/>
        <v>1196.2</v>
      </c>
      <c r="L23" s="151">
        <v>21</v>
      </c>
      <c r="M23" s="151">
        <f t="shared" si="10"/>
        <v>0</v>
      </c>
      <c r="N23" s="151">
        <v>2.2000000000000001E-4</v>
      </c>
      <c r="O23" s="151">
        <f t="shared" si="11"/>
        <v>0</v>
      </c>
      <c r="P23" s="151">
        <v>0</v>
      </c>
      <c r="Q23" s="151">
        <f t="shared" si="12"/>
        <v>0</v>
      </c>
      <c r="R23" s="151"/>
      <c r="S23" s="151" t="s">
        <v>87</v>
      </c>
      <c r="T23" s="151" t="s">
        <v>119</v>
      </c>
      <c r="U23" s="151">
        <v>0.75900000000000001</v>
      </c>
      <c r="V23" s="151">
        <f t="shared" si="13"/>
        <v>3.8</v>
      </c>
      <c r="W23" s="151"/>
      <c r="X23" s="148"/>
      <c r="Y23" s="148"/>
      <c r="Z23" s="148"/>
      <c r="AA23" s="148"/>
      <c r="AB23" s="148"/>
      <c r="AC23" s="148"/>
      <c r="AD23" s="148"/>
      <c r="AE23" s="148"/>
      <c r="AF23" s="148"/>
      <c r="AG23" s="148" t="s">
        <v>89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ht="22.5" outlineLevel="1" x14ac:dyDescent="0.2">
      <c r="A24" s="165">
        <v>15</v>
      </c>
      <c r="B24" s="166" t="s">
        <v>122</v>
      </c>
      <c r="C24" s="172" t="s">
        <v>123</v>
      </c>
      <c r="D24" s="167" t="s">
        <v>118</v>
      </c>
      <c r="E24" s="168">
        <v>1</v>
      </c>
      <c r="F24" s="169"/>
      <c r="G24" s="170">
        <f t="shared" si="7"/>
        <v>0</v>
      </c>
      <c r="H24" s="151">
        <v>117.36000000000001</v>
      </c>
      <c r="I24" s="151">
        <f t="shared" si="8"/>
        <v>117.36</v>
      </c>
      <c r="J24" s="151">
        <v>371.14000000000004</v>
      </c>
      <c r="K24" s="151">
        <f t="shared" si="9"/>
        <v>371.14</v>
      </c>
      <c r="L24" s="151">
        <v>21</v>
      </c>
      <c r="M24" s="151">
        <f t="shared" si="10"/>
        <v>0</v>
      </c>
      <c r="N24" s="151">
        <v>3.2000000000000003E-4</v>
      </c>
      <c r="O24" s="151">
        <f t="shared" si="11"/>
        <v>0</v>
      </c>
      <c r="P24" s="151">
        <v>0</v>
      </c>
      <c r="Q24" s="151">
        <f t="shared" si="12"/>
        <v>0</v>
      </c>
      <c r="R24" s="151"/>
      <c r="S24" s="151" t="s">
        <v>87</v>
      </c>
      <c r="T24" s="151" t="s">
        <v>88</v>
      </c>
      <c r="U24" s="151">
        <v>1.0940000000000001</v>
      </c>
      <c r="V24" s="151">
        <f t="shared" si="13"/>
        <v>1.0900000000000001</v>
      </c>
      <c r="W24" s="151"/>
      <c r="X24" s="148"/>
      <c r="Y24" s="148"/>
      <c r="Z24" s="148"/>
      <c r="AA24" s="148"/>
      <c r="AB24" s="148"/>
      <c r="AC24" s="148"/>
      <c r="AD24" s="148"/>
      <c r="AE24" s="148"/>
      <c r="AF24" s="148"/>
      <c r="AG24" s="148" t="s">
        <v>89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65">
        <v>16</v>
      </c>
      <c r="B25" s="166" t="s">
        <v>124</v>
      </c>
      <c r="C25" s="172" t="s">
        <v>125</v>
      </c>
      <c r="D25" s="167" t="s">
        <v>126</v>
      </c>
      <c r="E25" s="168">
        <v>167</v>
      </c>
      <c r="F25" s="169"/>
      <c r="G25" s="170">
        <f t="shared" si="7"/>
        <v>0</v>
      </c>
      <c r="H25" s="151">
        <v>0</v>
      </c>
      <c r="I25" s="151">
        <f t="shared" si="8"/>
        <v>0</v>
      </c>
      <c r="J25" s="151">
        <v>51.6</v>
      </c>
      <c r="K25" s="151">
        <f t="shared" si="9"/>
        <v>8617.2000000000007</v>
      </c>
      <c r="L25" s="151">
        <v>21</v>
      </c>
      <c r="M25" s="151">
        <f t="shared" si="10"/>
        <v>0</v>
      </c>
      <c r="N25" s="151">
        <v>0</v>
      </c>
      <c r="O25" s="151">
        <f t="shared" si="11"/>
        <v>0</v>
      </c>
      <c r="P25" s="151">
        <v>0</v>
      </c>
      <c r="Q25" s="151">
        <f t="shared" si="12"/>
        <v>0</v>
      </c>
      <c r="R25" s="151"/>
      <c r="S25" s="151" t="s">
        <v>87</v>
      </c>
      <c r="T25" s="151" t="s">
        <v>88</v>
      </c>
      <c r="U25" s="151">
        <v>0.126</v>
      </c>
      <c r="V25" s="151">
        <f t="shared" si="13"/>
        <v>21.04</v>
      </c>
      <c r="W25" s="151"/>
      <c r="X25" s="148"/>
      <c r="Y25" s="148"/>
      <c r="Z25" s="148"/>
      <c r="AA25" s="148"/>
      <c r="AB25" s="148"/>
      <c r="AC25" s="148"/>
      <c r="AD25" s="148"/>
      <c r="AE25" s="148"/>
      <c r="AF25" s="148"/>
      <c r="AG25" s="148" t="s">
        <v>89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65">
        <v>17</v>
      </c>
      <c r="B26" s="166" t="s">
        <v>127</v>
      </c>
      <c r="C26" s="172" t="s">
        <v>128</v>
      </c>
      <c r="D26" s="167" t="s">
        <v>118</v>
      </c>
      <c r="E26" s="168">
        <v>10</v>
      </c>
      <c r="F26" s="169"/>
      <c r="G26" s="170">
        <f t="shared" si="7"/>
        <v>0</v>
      </c>
      <c r="H26" s="151">
        <v>57.160000000000004</v>
      </c>
      <c r="I26" s="151">
        <f t="shared" si="8"/>
        <v>571.6</v>
      </c>
      <c r="J26" s="151">
        <v>431.84000000000003</v>
      </c>
      <c r="K26" s="151">
        <f t="shared" si="9"/>
        <v>4318.3999999999996</v>
      </c>
      <c r="L26" s="151">
        <v>21</v>
      </c>
      <c r="M26" s="151">
        <f t="shared" si="10"/>
        <v>0</v>
      </c>
      <c r="N26" s="151">
        <v>2.3000000000000001E-4</v>
      </c>
      <c r="O26" s="151">
        <f t="shared" si="11"/>
        <v>0</v>
      </c>
      <c r="P26" s="151">
        <v>0</v>
      </c>
      <c r="Q26" s="151">
        <f t="shared" si="12"/>
        <v>0</v>
      </c>
      <c r="R26" s="151"/>
      <c r="S26" s="151" t="s">
        <v>87</v>
      </c>
      <c r="T26" s="151" t="s">
        <v>88</v>
      </c>
      <c r="U26" s="151">
        <v>1.1820000000000002</v>
      </c>
      <c r="V26" s="151">
        <f t="shared" si="13"/>
        <v>11.82</v>
      </c>
      <c r="W26" s="151"/>
      <c r="X26" s="148"/>
      <c r="Y26" s="148"/>
      <c r="Z26" s="148"/>
      <c r="AA26" s="148"/>
      <c r="AB26" s="148"/>
      <c r="AC26" s="148"/>
      <c r="AD26" s="148"/>
      <c r="AE26" s="148"/>
      <c r="AF26" s="148"/>
      <c r="AG26" s="148" t="s">
        <v>89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65">
        <v>18</v>
      </c>
      <c r="B27" s="166" t="s">
        <v>129</v>
      </c>
      <c r="C27" s="172" t="s">
        <v>130</v>
      </c>
      <c r="D27" s="167" t="s">
        <v>118</v>
      </c>
      <c r="E27" s="168">
        <v>8</v>
      </c>
      <c r="F27" s="169"/>
      <c r="G27" s="170">
        <f t="shared" si="7"/>
        <v>0</v>
      </c>
      <c r="H27" s="151">
        <v>77.760000000000005</v>
      </c>
      <c r="I27" s="151">
        <f t="shared" si="8"/>
        <v>622.08000000000004</v>
      </c>
      <c r="J27" s="151">
        <v>527.24</v>
      </c>
      <c r="K27" s="151">
        <f t="shared" si="9"/>
        <v>4217.92</v>
      </c>
      <c r="L27" s="151">
        <v>21</v>
      </c>
      <c r="M27" s="151">
        <f t="shared" si="10"/>
        <v>0</v>
      </c>
      <c r="N27" s="151">
        <v>2.2000000000000001E-4</v>
      </c>
      <c r="O27" s="151">
        <f t="shared" si="11"/>
        <v>0</v>
      </c>
      <c r="P27" s="151">
        <v>0</v>
      </c>
      <c r="Q27" s="151">
        <f t="shared" si="12"/>
        <v>0</v>
      </c>
      <c r="R27" s="151"/>
      <c r="S27" s="151" t="s">
        <v>87</v>
      </c>
      <c r="T27" s="151" t="s">
        <v>119</v>
      </c>
      <c r="U27" s="151">
        <v>1.554</v>
      </c>
      <c r="V27" s="151">
        <f t="shared" si="13"/>
        <v>12.43</v>
      </c>
      <c r="W27" s="151"/>
      <c r="X27" s="148"/>
      <c r="Y27" s="148"/>
      <c r="Z27" s="148"/>
      <c r="AA27" s="148"/>
      <c r="AB27" s="148"/>
      <c r="AC27" s="148"/>
      <c r="AD27" s="148"/>
      <c r="AE27" s="148"/>
      <c r="AF27" s="148"/>
      <c r="AG27" s="148" t="s">
        <v>89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65">
        <v>19</v>
      </c>
      <c r="B28" s="166" t="s">
        <v>131</v>
      </c>
      <c r="C28" s="172" t="s">
        <v>132</v>
      </c>
      <c r="D28" s="167" t="s">
        <v>118</v>
      </c>
      <c r="E28" s="168">
        <v>1</v>
      </c>
      <c r="F28" s="169"/>
      <c r="G28" s="170">
        <f t="shared" si="7"/>
        <v>0</v>
      </c>
      <c r="H28" s="151">
        <v>34.470000000000006</v>
      </c>
      <c r="I28" s="151">
        <f t="shared" si="8"/>
        <v>34.47</v>
      </c>
      <c r="J28" s="151">
        <v>258.53000000000003</v>
      </c>
      <c r="K28" s="151">
        <f t="shared" si="9"/>
        <v>258.52999999999997</v>
      </c>
      <c r="L28" s="151">
        <v>21</v>
      </c>
      <c r="M28" s="151">
        <f t="shared" si="10"/>
        <v>0</v>
      </c>
      <c r="N28" s="151">
        <v>1.1E-4</v>
      </c>
      <c r="O28" s="151">
        <f t="shared" si="11"/>
        <v>0</v>
      </c>
      <c r="P28" s="151">
        <v>0</v>
      </c>
      <c r="Q28" s="151">
        <f t="shared" si="12"/>
        <v>0</v>
      </c>
      <c r="R28" s="151"/>
      <c r="S28" s="151" t="s">
        <v>87</v>
      </c>
      <c r="T28" s="151" t="s">
        <v>88</v>
      </c>
      <c r="U28" s="151">
        <v>0.70800000000000007</v>
      </c>
      <c r="V28" s="151">
        <f t="shared" si="13"/>
        <v>0.71</v>
      </c>
      <c r="W28" s="151"/>
      <c r="X28" s="148"/>
      <c r="Y28" s="148"/>
      <c r="Z28" s="148"/>
      <c r="AA28" s="148"/>
      <c r="AB28" s="148"/>
      <c r="AC28" s="148"/>
      <c r="AD28" s="148"/>
      <c r="AE28" s="148"/>
      <c r="AF28" s="148"/>
      <c r="AG28" s="148" t="s">
        <v>89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65">
        <v>20</v>
      </c>
      <c r="B29" s="166" t="s">
        <v>133</v>
      </c>
      <c r="C29" s="172" t="s">
        <v>134</v>
      </c>
      <c r="D29" s="167" t="s">
        <v>126</v>
      </c>
      <c r="E29" s="168">
        <v>167</v>
      </c>
      <c r="F29" s="169"/>
      <c r="G29" s="170">
        <f t="shared" si="7"/>
        <v>0</v>
      </c>
      <c r="H29" s="151">
        <v>0.46</v>
      </c>
      <c r="I29" s="151">
        <f t="shared" si="8"/>
        <v>76.819999999999993</v>
      </c>
      <c r="J29" s="151">
        <v>14.540000000000001</v>
      </c>
      <c r="K29" s="151">
        <f t="shared" si="9"/>
        <v>2428.1799999999998</v>
      </c>
      <c r="L29" s="151">
        <v>21</v>
      </c>
      <c r="M29" s="151">
        <f t="shared" si="10"/>
        <v>0</v>
      </c>
      <c r="N29" s="151">
        <v>0</v>
      </c>
      <c r="O29" s="151">
        <f t="shared" si="11"/>
        <v>0</v>
      </c>
      <c r="P29" s="151">
        <v>0</v>
      </c>
      <c r="Q29" s="151">
        <f t="shared" si="12"/>
        <v>0</v>
      </c>
      <c r="R29" s="151"/>
      <c r="S29" s="151" t="s">
        <v>87</v>
      </c>
      <c r="T29" s="151" t="s">
        <v>102</v>
      </c>
      <c r="U29" s="151">
        <v>4.4000000000000004E-2</v>
      </c>
      <c r="V29" s="151">
        <f t="shared" si="13"/>
        <v>7.35</v>
      </c>
      <c r="W29" s="151"/>
      <c r="X29" s="148"/>
      <c r="Y29" s="148"/>
      <c r="Z29" s="148"/>
      <c r="AA29" s="148"/>
      <c r="AB29" s="148"/>
      <c r="AC29" s="148"/>
      <c r="AD29" s="148"/>
      <c r="AE29" s="148"/>
      <c r="AF29" s="148"/>
      <c r="AG29" s="148" t="s">
        <v>89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65">
        <v>21</v>
      </c>
      <c r="B30" s="166" t="s">
        <v>135</v>
      </c>
      <c r="C30" s="172" t="s">
        <v>136</v>
      </c>
      <c r="D30" s="167" t="s">
        <v>118</v>
      </c>
      <c r="E30" s="168">
        <v>18</v>
      </c>
      <c r="F30" s="169"/>
      <c r="G30" s="170">
        <f t="shared" si="7"/>
        <v>0</v>
      </c>
      <c r="H30" s="151">
        <v>166.63000000000002</v>
      </c>
      <c r="I30" s="151">
        <f t="shared" si="8"/>
        <v>2999.34</v>
      </c>
      <c r="J30" s="151">
        <v>264.87</v>
      </c>
      <c r="K30" s="151">
        <f t="shared" si="9"/>
        <v>4767.66</v>
      </c>
      <c r="L30" s="151">
        <v>21</v>
      </c>
      <c r="M30" s="151">
        <f t="shared" si="10"/>
        <v>0</v>
      </c>
      <c r="N30" s="151">
        <v>0.11178</v>
      </c>
      <c r="O30" s="151">
        <f t="shared" si="11"/>
        <v>2.0099999999999998</v>
      </c>
      <c r="P30" s="151">
        <v>0</v>
      </c>
      <c r="Q30" s="151">
        <f t="shared" si="12"/>
        <v>0</v>
      </c>
      <c r="R30" s="151"/>
      <c r="S30" s="151" t="s">
        <v>87</v>
      </c>
      <c r="T30" s="151" t="s">
        <v>119</v>
      </c>
      <c r="U30" s="151">
        <v>0.8630000000000001</v>
      </c>
      <c r="V30" s="151">
        <f t="shared" si="13"/>
        <v>15.53</v>
      </c>
      <c r="W30" s="151"/>
      <c r="X30" s="148"/>
      <c r="Y30" s="148"/>
      <c r="Z30" s="148"/>
      <c r="AA30" s="148"/>
      <c r="AB30" s="148"/>
      <c r="AC30" s="148"/>
      <c r="AD30" s="148"/>
      <c r="AE30" s="148"/>
      <c r="AF30" s="148"/>
      <c r="AG30" s="148" t="s">
        <v>89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65">
        <v>22</v>
      </c>
      <c r="B31" s="166" t="s">
        <v>137</v>
      </c>
      <c r="C31" s="172" t="s">
        <v>138</v>
      </c>
      <c r="D31" s="167" t="s">
        <v>118</v>
      </c>
      <c r="E31" s="168">
        <v>1</v>
      </c>
      <c r="F31" s="169"/>
      <c r="G31" s="170">
        <f t="shared" si="7"/>
        <v>0</v>
      </c>
      <c r="H31" s="151">
        <v>447.47</v>
      </c>
      <c r="I31" s="151">
        <f t="shared" si="8"/>
        <v>447.47</v>
      </c>
      <c r="J31" s="151">
        <v>399.53000000000003</v>
      </c>
      <c r="K31" s="151">
        <f t="shared" si="9"/>
        <v>399.53</v>
      </c>
      <c r="L31" s="151">
        <v>21</v>
      </c>
      <c r="M31" s="151">
        <f t="shared" si="10"/>
        <v>0</v>
      </c>
      <c r="N31" s="151">
        <v>0.32906000000000002</v>
      </c>
      <c r="O31" s="151">
        <f t="shared" si="11"/>
        <v>0.33</v>
      </c>
      <c r="P31" s="151">
        <v>0</v>
      </c>
      <c r="Q31" s="151">
        <f t="shared" si="12"/>
        <v>0</v>
      </c>
      <c r="R31" s="151"/>
      <c r="S31" s="151" t="s">
        <v>87</v>
      </c>
      <c r="T31" s="151" t="s">
        <v>88</v>
      </c>
      <c r="U31" s="151">
        <v>1.1820000000000002</v>
      </c>
      <c r="V31" s="151">
        <f t="shared" si="13"/>
        <v>1.18</v>
      </c>
      <c r="W31" s="151"/>
      <c r="X31" s="148"/>
      <c r="Y31" s="148"/>
      <c r="Z31" s="148"/>
      <c r="AA31" s="148"/>
      <c r="AB31" s="148"/>
      <c r="AC31" s="148"/>
      <c r="AD31" s="148"/>
      <c r="AE31" s="148"/>
      <c r="AF31" s="148"/>
      <c r="AG31" s="148" t="s">
        <v>89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65">
        <v>23</v>
      </c>
      <c r="B32" s="166" t="s">
        <v>139</v>
      </c>
      <c r="C32" s="172" t="s">
        <v>140</v>
      </c>
      <c r="D32" s="167" t="s">
        <v>118</v>
      </c>
      <c r="E32" s="168">
        <v>31</v>
      </c>
      <c r="F32" s="169"/>
      <c r="G32" s="170">
        <f t="shared" si="7"/>
        <v>0</v>
      </c>
      <c r="H32" s="151">
        <v>0</v>
      </c>
      <c r="I32" s="151">
        <f t="shared" si="8"/>
        <v>0</v>
      </c>
      <c r="J32" s="151">
        <v>106.5</v>
      </c>
      <c r="K32" s="151">
        <f t="shared" si="9"/>
        <v>3301.5</v>
      </c>
      <c r="L32" s="151">
        <v>21</v>
      </c>
      <c r="M32" s="151">
        <f t="shared" si="10"/>
        <v>0</v>
      </c>
      <c r="N32" s="151">
        <v>0</v>
      </c>
      <c r="O32" s="151">
        <f t="shared" si="11"/>
        <v>0</v>
      </c>
      <c r="P32" s="151">
        <v>0</v>
      </c>
      <c r="Q32" s="151">
        <f t="shared" si="12"/>
        <v>0</v>
      </c>
      <c r="R32" s="151"/>
      <c r="S32" s="151" t="s">
        <v>87</v>
      </c>
      <c r="T32" s="151" t="s">
        <v>119</v>
      </c>
      <c r="U32" s="151">
        <v>0.25696000000000002</v>
      </c>
      <c r="V32" s="151">
        <f t="shared" si="13"/>
        <v>7.97</v>
      </c>
      <c r="W32" s="151"/>
      <c r="X32" s="148"/>
      <c r="Y32" s="148"/>
      <c r="Z32" s="148"/>
      <c r="AA32" s="148"/>
      <c r="AB32" s="148"/>
      <c r="AC32" s="148"/>
      <c r="AD32" s="148"/>
      <c r="AE32" s="148"/>
      <c r="AF32" s="148"/>
      <c r="AG32" s="148" t="s">
        <v>89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65">
        <v>24</v>
      </c>
      <c r="B33" s="166" t="s">
        <v>141</v>
      </c>
      <c r="C33" s="172" t="s">
        <v>142</v>
      </c>
      <c r="D33" s="167" t="s">
        <v>126</v>
      </c>
      <c r="E33" s="168">
        <v>167</v>
      </c>
      <c r="F33" s="169"/>
      <c r="G33" s="170">
        <f t="shared" si="7"/>
        <v>0</v>
      </c>
      <c r="H33" s="151">
        <v>1.4500000000000002</v>
      </c>
      <c r="I33" s="151">
        <f t="shared" si="8"/>
        <v>242.15</v>
      </c>
      <c r="J33" s="151">
        <v>20.55</v>
      </c>
      <c r="K33" s="151">
        <f t="shared" si="9"/>
        <v>3431.85</v>
      </c>
      <c r="L33" s="151">
        <v>21</v>
      </c>
      <c r="M33" s="151">
        <f t="shared" si="10"/>
        <v>0</v>
      </c>
      <c r="N33" s="151">
        <v>1.0000000000000001E-5</v>
      </c>
      <c r="O33" s="151">
        <f t="shared" si="11"/>
        <v>0</v>
      </c>
      <c r="P33" s="151">
        <v>0</v>
      </c>
      <c r="Q33" s="151">
        <f t="shared" si="12"/>
        <v>0</v>
      </c>
      <c r="R33" s="151"/>
      <c r="S33" s="151" t="s">
        <v>87</v>
      </c>
      <c r="T33" s="151" t="s">
        <v>92</v>
      </c>
      <c r="U33" s="151">
        <v>6.2000000000000006E-2</v>
      </c>
      <c r="V33" s="151">
        <f t="shared" si="13"/>
        <v>10.35</v>
      </c>
      <c r="W33" s="151"/>
      <c r="X33" s="148"/>
      <c r="Y33" s="148"/>
      <c r="Z33" s="148"/>
      <c r="AA33" s="148"/>
      <c r="AB33" s="148"/>
      <c r="AC33" s="148"/>
      <c r="AD33" s="148"/>
      <c r="AE33" s="148"/>
      <c r="AF33" s="148"/>
      <c r="AG33" s="148" t="s">
        <v>89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65">
        <v>25</v>
      </c>
      <c r="B34" s="166" t="s">
        <v>143</v>
      </c>
      <c r="C34" s="172" t="s">
        <v>144</v>
      </c>
      <c r="D34" s="167" t="s">
        <v>126</v>
      </c>
      <c r="E34" s="168">
        <v>167</v>
      </c>
      <c r="F34" s="169"/>
      <c r="G34" s="170">
        <f t="shared" si="7"/>
        <v>0</v>
      </c>
      <c r="H34" s="151">
        <v>0</v>
      </c>
      <c r="I34" s="151">
        <f t="shared" si="8"/>
        <v>0</v>
      </c>
      <c r="J34" s="151">
        <v>41.900000000000006</v>
      </c>
      <c r="K34" s="151">
        <f t="shared" si="9"/>
        <v>6997.3</v>
      </c>
      <c r="L34" s="151">
        <v>21</v>
      </c>
      <c r="M34" s="151">
        <f t="shared" si="10"/>
        <v>0</v>
      </c>
      <c r="N34" s="151">
        <v>0</v>
      </c>
      <c r="O34" s="151">
        <f t="shared" si="11"/>
        <v>0</v>
      </c>
      <c r="P34" s="151">
        <v>3.6000000000000003E-3</v>
      </c>
      <c r="Q34" s="151">
        <f t="shared" si="12"/>
        <v>0.6</v>
      </c>
      <c r="R34" s="151"/>
      <c r="S34" s="151" t="s">
        <v>87</v>
      </c>
      <c r="T34" s="151" t="s">
        <v>88</v>
      </c>
      <c r="U34" s="151">
        <v>0.11700000000000001</v>
      </c>
      <c r="V34" s="151">
        <f t="shared" si="13"/>
        <v>19.54</v>
      </c>
      <c r="W34" s="151"/>
      <c r="X34" s="148"/>
      <c r="Y34" s="148"/>
      <c r="Z34" s="148"/>
      <c r="AA34" s="148"/>
      <c r="AB34" s="148"/>
      <c r="AC34" s="148"/>
      <c r="AD34" s="148"/>
      <c r="AE34" s="148"/>
      <c r="AF34" s="148"/>
      <c r="AG34" s="148" t="s">
        <v>89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ht="22.5" outlineLevel="1" x14ac:dyDescent="0.2">
      <c r="A35" s="165">
        <v>26</v>
      </c>
      <c r="B35" s="166" t="s">
        <v>145</v>
      </c>
      <c r="C35" s="172" t="s">
        <v>146</v>
      </c>
      <c r="D35" s="167" t="s">
        <v>126</v>
      </c>
      <c r="E35" s="168">
        <v>167</v>
      </c>
      <c r="F35" s="169"/>
      <c r="G35" s="170">
        <f t="shared" si="7"/>
        <v>0</v>
      </c>
      <c r="H35" s="151">
        <v>12.41</v>
      </c>
      <c r="I35" s="151">
        <f t="shared" si="8"/>
        <v>2072.4699999999998</v>
      </c>
      <c r="J35" s="151">
        <v>17.290000000000003</v>
      </c>
      <c r="K35" s="151">
        <f t="shared" si="9"/>
        <v>2887.43</v>
      </c>
      <c r="L35" s="151">
        <v>21</v>
      </c>
      <c r="M35" s="151">
        <f t="shared" si="10"/>
        <v>0</v>
      </c>
      <c r="N35" s="151">
        <v>6.0000000000000002E-5</v>
      </c>
      <c r="O35" s="151">
        <f t="shared" si="11"/>
        <v>0.01</v>
      </c>
      <c r="P35" s="151">
        <v>0</v>
      </c>
      <c r="Q35" s="151">
        <f t="shared" si="12"/>
        <v>0</v>
      </c>
      <c r="R35" s="151"/>
      <c r="S35" s="151" t="s">
        <v>87</v>
      </c>
      <c r="T35" s="151" t="s">
        <v>119</v>
      </c>
      <c r="U35" s="151">
        <v>4.6330000000000003E-2</v>
      </c>
      <c r="V35" s="151">
        <f t="shared" si="13"/>
        <v>7.74</v>
      </c>
      <c r="W35" s="151"/>
      <c r="X35" s="148"/>
      <c r="Y35" s="148"/>
      <c r="Z35" s="148"/>
      <c r="AA35" s="148"/>
      <c r="AB35" s="148"/>
      <c r="AC35" s="148"/>
      <c r="AD35" s="148"/>
      <c r="AE35" s="148"/>
      <c r="AF35" s="148"/>
      <c r="AG35" s="148" t="s">
        <v>89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65">
        <v>27</v>
      </c>
      <c r="B36" s="166" t="s">
        <v>147</v>
      </c>
      <c r="C36" s="172" t="s">
        <v>148</v>
      </c>
      <c r="D36" s="167" t="s">
        <v>118</v>
      </c>
      <c r="E36" s="168">
        <v>18</v>
      </c>
      <c r="F36" s="169"/>
      <c r="G36" s="170">
        <f t="shared" si="7"/>
        <v>0</v>
      </c>
      <c r="H36" s="151">
        <v>0</v>
      </c>
      <c r="I36" s="151">
        <f t="shared" si="8"/>
        <v>0</v>
      </c>
      <c r="J36" s="151">
        <v>391</v>
      </c>
      <c r="K36" s="151">
        <f t="shared" si="9"/>
        <v>7038</v>
      </c>
      <c r="L36" s="151">
        <v>21</v>
      </c>
      <c r="M36" s="151">
        <f t="shared" si="10"/>
        <v>0</v>
      </c>
      <c r="N36" s="151">
        <v>0</v>
      </c>
      <c r="O36" s="151">
        <f t="shared" si="11"/>
        <v>0</v>
      </c>
      <c r="P36" s="151">
        <v>0</v>
      </c>
      <c r="Q36" s="151">
        <f t="shared" si="12"/>
        <v>0</v>
      </c>
      <c r="R36" s="151"/>
      <c r="S36" s="151" t="s">
        <v>87</v>
      </c>
      <c r="T36" s="151" t="s">
        <v>119</v>
      </c>
      <c r="U36" s="151">
        <v>0.97900000000000009</v>
      </c>
      <c r="V36" s="151">
        <f t="shared" si="13"/>
        <v>17.62</v>
      </c>
      <c r="W36" s="151"/>
      <c r="X36" s="148"/>
      <c r="Y36" s="148"/>
      <c r="Z36" s="148"/>
      <c r="AA36" s="148"/>
      <c r="AB36" s="148"/>
      <c r="AC36" s="148"/>
      <c r="AD36" s="148"/>
      <c r="AE36" s="148"/>
      <c r="AF36" s="148"/>
      <c r="AG36" s="148" t="s">
        <v>89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65">
        <v>28</v>
      </c>
      <c r="B37" s="166" t="s">
        <v>149</v>
      </c>
      <c r="C37" s="172" t="s">
        <v>150</v>
      </c>
      <c r="D37" s="167" t="s">
        <v>113</v>
      </c>
      <c r="E37" s="168">
        <v>0.24400000000000002</v>
      </c>
      <c r="F37" s="169"/>
      <c r="G37" s="170">
        <f t="shared" si="7"/>
        <v>0</v>
      </c>
      <c r="H37" s="151">
        <v>0</v>
      </c>
      <c r="I37" s="151">
        <f t="shared" si="8"/>
        <v>0</v>
      </c>
      <c r="J37" s="151">
        <v>1235</v>
      </c>
      <c r="K37" s="151">
        <f t="shared" si="9"/>
        <v>301.33999999999997</v>
      </c>
      <c r="L37" s="151">
        <v>21</v>
      </c>
      <c r="M37" s="151">
        <f t="shared" si="10"/>
        <v>0</v>
      </c>
      <c r="N37" s="151">
        <v>0</v>
      </c>
      <c r="O37" s="151">
        <f t="shared" si="11"/>
        <v>0</v>
      </c>
      <c r="P37" s="151">
        <v>0</v>
      </c>
      <c r="Q37" s="151">
        <f t="shared" si="12"/>
        <v>0</v>
      </c>
      <c r="R37" s="151"/>
      <c r="S37" s="151" t="s">
        <v>87</v>
      </c>
      <c r="T37" s="151" t="s">
        <v>88</v>
      </c>
      <c r="U37" s="151">
        <v>0</v>
      </c>
      <c r="V37" s="151">
        <f t="shared" si="13"/>
        <v>0</v>
      </c>
      <c r="W37" s="151"/>
      <c r="X37" s="148"/>
      <c r="Y37" s="148"/>
      <c r="Z37" s="148"/>
      <c r="AA37" s="148"/>
      <c r="AB37" s="148"/>
      <c r="AC37" s="148"/>
      <c r="AD37" s="148"/>
      <c r="AE37" s="148"/>
      <c r="AF37" s="148"/>
      <c r="AG37" s="148" t="s">
        <v>89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ht="22.5" outlineLevel="1" x14ac:dyDescent="0.2">
      <c r="A38" s="165">
        <v>29</v>
      </c>
      <c r="B38" s="166" t="s">
        <v>151</v>
      </c>
      <c r="C38" s="172" t="s">
        <v>152</v>
      </c>
      <c r="D38" s="167" t="s">
        <v>118</v>
      </c>
      <c r="E38" s="168">
        <v>1</v>
      </c>
      <c r="F38" s="169"/>
      <c r="G38" s="170">
        <f t="shared" si="7"/>
        <v>0</v>
      </c>
      <c r="H38" s="151">
        <v>0</v>
      </c>
      <c r="I38" s="151">
        <f t="shared" si="8"/>
        <v>0</v>
      </c>
      <c r="J38" s="151">
        <v>338</v>
      </c>
      <c r="K38" s="151">
        <f t="shared" si="9"/>
        <v>338</v>
      </c>
      <c r="L38" s="151">
        <v>21</v>
      </c>
      <c r="M38" s="151">
        <f t="shared" si="10"/>
        <v>0</v>
      </c>
      <c r="N38" s="151">
        <v>2.2000000000000001E-4</v>
      </c>
      <c r="O38" s="151">
        <f t="shared" si="11"/>
        <v>0</v>
      </c>
      <c r="P38" s="151">
        <v>0</v>
      </c>
      <c r="Q38" s="151">
        <f t="shared" si="12"/>
        <v>0</v>
      </c>
      <c r="R38" s="151"/>
      <c r="S38" s="151" t="s">
        <v>153</v>
      </c>
      <c r="T38" s="151" t="s">
        <v>154</v>
      </c>
      <c r="U38" s="151">
        <v>0.75900000000000001</v>
      </c>
      <c r="V38" s="151">
        <f t="shared" si="13"/>
        <v>0.76</v>
      </c>
      <c r="W38" s="151"/>
      <c r="X38" s="148"/>
      <c r="Y38" s="148"/>
      <c r="Z38" s="148"/>
      <c r="AA38" s="148"/>
      <c r="AB38" s="148"/>
      <c r="AC38" s="148"/>
      <c r="AD38" s="148"/>
      <c r="AE38" s="148"/>
      <c r="AF38" s="148"/>
      <c r="AG38" s="148" t="s">
        <v>89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65">
        <v>30</v>
      </c>
      <c r="B39" s="166" t="s">
        <v>155</v>
      </c>
      <c r="C39" s="172" t="s">
        <v>156</v>
      </c>
      <c r="D39" s="167" t="s">
        <v>118</v>
      </c>
      <c r="E39" s="168">
        <v>1</v>
      </c>
      <c r="F39" s="169"/>
      <c r="G39" s="170">
        <f t="shared" si="7"/>
        <v>0</v>
      </c>
      <c r="H39" s="151">
        <v>0</v>
      </c>
      <c r="I39" s="151">
        <f t="shared" si="8"/>
        <v>0</v>
      </c>
      <c r="J39" s="151">
        <v>336.5</v>
      </c>
      <c r="K39" s="151">
        <f t="shared" si="9"/>
        <v>336.5</v>
      </c>
      <c r="L39" s="151">
        <v>21</v>
      </c>
      <c r="M39" s="151">
        <f t="shared" si="10"/>
        <v>0</v>
      </c>
      <c r="N39" s="151">
        <v>2.2000000000000001E-4</v>
      </c>
      <c r="O39" s="151">
        <f t="shared" si="11"/>
        <v>0</v>
      </c>
      <c r="P39" s="151">
        <v>0</v>
      </c>
      <c r="Q39" s="151">
        <f t="shared" si="12"/>
        <v>0</v>
      </c>
      <c r="R39" s="151"/>
      <c r="S39" s="151" t="s">
        <v>153</v>
      </c>
      <c r="T39" s="151" t="s">
        <v>88</v>
      </c>
      <c r="U39" s="151">
        <v>0.75900000000000001</v>
      </c>
      <c r="V39" s="151">
        <f t="shared" si="13"/>
        <v>0.76</v>
      </c>
      <c r="W39" s="151"/>
      <c r="X39" s="148"/>
      <c r="Y39" s="148"/>
      <c r="Z39" s="148"/>
      <c r="AA39" s="148"/>
      <c r="AB39" s="148"/>
      <c r="AC39" s="148"/>
      <c r="AD39" s="148"/>
      <c r="AE39" s="148"/>
      <c r="AF39" s="148"/>
      <c r="AG39" s="148" t="s">
        <v>89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ht="22.5" outlineLevel="1" x14ac:dyDescent="0.2">
      <c r="A40" s="165">
        <v>31</v>
      </c>
      <c r="B40" s="166" t="s">
        <v>157</v>
      </c>
      <c r="C40" s="172" t="s">
        <v>158</v>
      </c>
      <c r="D40" s="167" t="s">
        <v>118</v>
      </c>
      <c r="E40" s="168">
        <v>1</v>
      </c>
      <c r="F40" s="169"/>
      <c r="G40" s="170">
        <f t="shared" si="7"/>
        <v>0</v>
      </c>
      <c r="H40" s="151">
        <v>163.84</v>
      </c>
      <c r="I40" s="151">
        <f t="shared" si="8"/>
        <v>163.84</v>
      </c>
      <c r="J40" s="151">
        <v>334.66</v>
      </c>
      <c r="K40" s="151">
        <f t="shared" si="9"/>
        <v>334.66</v>
      </c>
      <c r="L40" s="151">
        <v>21</v>
      </c>
      <c r="M40" s="151">
        <f t="shared" si="10"/>
        <v>0</v>
      </c>
      <c r="N40" s="151">
        <v>3.2000000000000003E-4</v>
      </c>
      <c r="O40" s="151">
        <f t="shared" si="11"/>
        <v>0</v>
      </c>
      <c r="P40" s="151">
        <v>0</v>
      </c>
      <c r="Q40" s="151">
        <f t="shared" si="12"/>
        <v>0</v>
      </c>
      <c r="R40" s="151"/>
      <c r="S40" s="151" t="s">
        <v>153</v>
      </c>
      <c r="T40" s="151" t="s">
        <v>154</v>
      </c>
      <c r="U40" s="151">
        <v>1.0940000000000001</v>
      </c>
      <c r="V40" s="151">
        <f t="shared" si="13"/>
        <v>1.0900000000000001</v>
      </c>
      <c r="W40" s="151"/>
      <c r="X40" s="148"/>
      <c r="Y40" s="148"/>
      <c r="Z40" s="148"/>
      <c r="AA40" s="148"/>
      <c r="AB40" s="148"/>
      <c r="AC40" s="148"/>
      <c r="AD40" s="148"/>
      <c r="AE40" s="148"/>
      <c r="AF40" s="148"/>
      <c r="AG40" s="148" t="s">
        <v>89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65">
        <v>32</v>
      </c>
      <c r="B41" s="166" t="s">
        <v>159</v>
      </c>
      <c r="C41" s="172" t="s">
        <v>160</v>
      </c>
      <c r="D41" s="167" t="s">
        <v>118</v>
      </c>
      <c r="E41" s="168">
        <v>10</v>
      </c>
      <c r="F41" s="169"/>
      <c r="G41" s="170">
        <f t="shared" si="7"/>
        <v>0</v>
      </c>
      <c r="H41" s="151">
        <v>0</v>
      </c>
      <c r="I41" s="151">
        <f t="shared" si="8"/>
        <v>0</v>
      </c>
      <c r="J41" s="151">
        <v>823</v>
      </c>
      <c r="K41" s="151">
        <f t="shared" si="9"/>
        <v>8230</v>
      </c>
      <c r="L41" s="151">
        <v>21</v>
      </c>
      <c r="M41" s="151">
        <f t="shared" si="10"/>
        <v>0</v>
      </c>
      <c r="N41" s="151">
        <v>0</v>
      </c>
      <c r="O41" s="151">
        <f t="shared" si="11"/>
        <v>0</v>
      </c>
      <c r="P41" s="151">
        <v>0</v>
      </c>
      <c r="Q41" s="151">
        <f t="shared" si="12"/>
        <v>0</v>
      </c>
      <c r="R41" s="151"/>
      <c r="S41" s="151" t="s">
        <v>153</v>
      </c>
      <c r="T41" s="151" t="s">
        <v>154</v>
      </c>
      <c r="U41" s="151">
        <v>3.4740000000000002</v>
      </c>
      <c r="V41" s="151">
        <f t="shared" si="13"/>
        <v>34.74</v>
      </c>
      <c r="W41" s="151"/>
      <c r="X41" s="148"/>
      <c r="Y41" s="148"/>
      <c r="Z41" s="148"/>
      <c r="AA41" s="148"/>
      <c r="AB41" s="148"/>
      <c r="AC41" s="148"/>
      <c r="AD41" s="148"/>
      <c r="AE41" s="148"/>
      <c r="AF41" s="148"/>
      <c r="AG41" s="148" t="s">
        <v>89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65">
        <v>33</v>
      </c>
      <c r="B42" s="166" t="s">
        <v>161</v>
      </c>
      <c r="C42" s="172" t="s">
        <v>162</v>
      </c>
      <c r="D42" s="167" t="s">
        <v>118</v>
      </c>
      <c r="E42" s="168">
        <v>31</v>
      </c>
      <c r="F42" s="169"/>
      <c r="G42" s="170">
        <f t="shared" si="7"/>
        <v>0</v>
      </c>
      <c r="H42" s="151">
        <v>180.60000000000002</v>
      </c>
      <c r="I42" s="151">
        <f t="shared" si="8"/>
        <v>5598.6</v>
      </c>
      <c r="J42" s="151">
        <v>0</v>
      </c>
      <c r="K42" s="151">
        <f t="shared" si="9"/>
        <v>0</v>
      </c>
      <c r="L42" s="151">
        <v>21</v>
      </c>
      <c r="M42" s="151">
        <f t="shared" si="10"/>
        <v>0</v>
      </c>
      <c r="N42" s="151">
        <v>0</v>
      </c>
      <c r="O42" s="151">
        <f t="shared" si="11"/>
        <v>0</v>
      </c>
      <c r="P42" s="151">
        <v>0</v>
      </c>
      <c r="Q42" s="151">
        <f t="shared" si="12"/>
        <v>0</v>
      </c>
      <c r="R42" s="151" t="s">
        <v>163</v>
      </c>
      <c r="S42" s="151" t="s">
        <v>87</v>
      </c>
      <c r="T42" s="151" t="s">
        <v>154</v>
      </c>
      <c r="U42" s="151">
        <v>0</v>
      </c>
      <c r="V42" s="151">
        <f t="shared" si="13"/>
        <v>0</v>
      </c>
      <c r="W42" s="151"/>
      <c r="X42" s="148"/>
      <c r="Y42" s="148"/>
      <c r="Z42" s="148"/>
      <c r="AA42" s="148"/>
      <c r="AB42" s="148"/>
      <c r="AC42" s="148"/>
      <c r="AD42" s="148"/>
      <c r="AE42" s="148"/>
      <c r="AF42" s="148"/>
      <c r="AG42" s="148" t="s">
        <v>164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65">
        <v>34</v>
      </c>
      <c r="B43" s="166" t="s">
        <v>165</v>
      </c>
      <c r="C43" s="172" t="s">
        <v>166</v>
      </c>
      <c r="D43" s="167" t="s">
        <v>126</v>
      </c>
      <c r="E43" s="168">
        <v>167</v>
      </c>
      <c r="F43" s="169"/>
      <c r="G43" s="170">
        <f t="shared" si="7"/>
        <v>0</v>
      </c>
      <c r="H43" s="151">
        <v>179</v>
      </c>
      <c r="I43" s="151">
        <f t="shared" si="8"/>
        <v>29893</v>
      </c>
      <c r="J43" s="151">
        <v>0</v>
      </c>
      <c r="K43" s="151">
        <f t="shared" si="9"/>
        <v>0</v>
      </c>
      <c r="L43" s="151">
        <v>21</v>
      </c>
      <c r="M43" s="151">
        <f t="shared" si="10"/>
        <v>0</v>
      </c>
      <c r="N43" s="151">
        <v>2.1400000000000004E-3</v>
      </c>
      <c r="O43" s="151">
        <f t="shared" si="11"/>
        <v>0.36</v>
      </c>
      <c r="P43" s="151">
        <v>0</v>
      </c>
      <c r="Q43" s="151">
        <f t="shared" si="12"/>
        <v>0</v>
      </c>
      <c r="R43" s="151" t="s">
        <v>163</v>
      </c>
      <c r="S43" s="151" t="s">
        <v>87</v>
      </c>
      <c r="T43" s="151" t="s">
        <v>88</v>
      </c>
      <c r="U43" s="151">
        <v>0</v>
      </c>
      <c r="V43" s="151">
        <f t="shared" si="13"/>
        <v>0</v>
      </c>
      <c r="W43" s="151"/>
      <c r="X43" s="148"/>
      <c r="Y43" s="148"/>
      <c r="Z43" s="148"/>
      <c r="AA43" s="148"/>
      <c r="AB43" s="148"/>
      <c r="AC43" s="148"/>
      <c r="AD43" s="148"/>
      <c r="AE43" s="148"/>
      <c r="AF43" s="148"/>
      <c r="AG43" s="148" t="s">
        <v>164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65">
        <v>35</v>
      </c>
      <c r="B44" s="166" t="s">
        <v>167</v>
      </c>
      <c r="C44" s="172" t="s">
        <v>168</v>
      </c>
      <c r="D44" s="167" t="s">
        <v>118</v>
      </c>
      <c r="E44" s="168">
        <v>1</v>
      </c>
      <c r="F44" s="169"/>
      <c r="G44" s="170">
        <f t="shared" si="7"/>
        <v>0</v>
      </c>
      <c r="H44" s="151">
        <v>850</v>
      </c>
      <c r="I44" s="151">
        <f t="shared" si="8"/>
        <v>850</v>
      </c>
      <c r="J44" s="151">
        <v>0</v>
      </c>
      <c r="K44" s="151">
        <f t="shared" si="9"/>
        <v>0</v>
      </c>
      <c r="L44" s="151">
        <v>21</v>
      </c>
      <c r="M44" s="151">
        <f t="shared" si="10"/>
        <v>0</v>
      </c>
      <c r="N44" s="151">
        <v>3.7000000000000002E-3</v>
      </c>
      <c r="O44" s="151">
        <f t="shared" si="11"/>
        <v>0</v>
      </c>
      <c r="P44" s="151">
        <v>0</v>
      </c>
      <c r="Q44" s="151">
        <f t="shared" si="12"/>
        <v>0</v>
      </c>
      <c r="R44" s="151" t="s">
        <v>163</v>
      </c>
      <c r="S44" s="151" t="s">
        <v>87</v>
      </c>
      <c r="T44" s="151" t="s">
        <v>154</v>
      </c>
      <c r="U44" s="151">
        <v>0</v>
      </c>
      <c r="V44" s="151">
        <f t="shared" si="13"/>
        <v>0</v>
      </c>
      <c r="W44" s="151"/>
      <c r="X44" s="148"/>
      <c r="Y44" s="148"/>
      <c r="Z44" s="148"/>
      <c r="AA44" s="148"/>
      <c r="AB44" s="148"/>
      <c r="AC44" s="148"/>
      <c r="AD44" s="148"/>
      <c r="AE44" s="148"/>
      <c r="AF44" s="148"/>
      <c r="AG44" s="148" t="s">
        <v>164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65">
        <v>36</v>
      </c>
      <c r="B45" s="166" t="s">
        <v>169</v>
      </c>
      <c r="C45" s="172" t="s">
        <v>170</v>
      </c>
      <c r="D45" s="167" t="s">
        <v>118</v>
      </c>
      <c r="E45" s="168">
        <v>5</v>
      </c>
      <c r="F45" s="169"/>
      <c r="G45" s="170">
        <f t="shared" si="7"/>
        <v>0</v>
      </c>
      <c r="H45" s="151">
        <v>72.900000000000006</v>
      </c>
      <c r="I45" s="151">
        <f t="shared" si="8"/>
        <v>364.5</v>
      </c>
      <c r="J45" s="151">
        <v>0</v>
      </c>
      <c r="K45" s="151">
        <f t="shared" si="9"/>
        <v>0</v>
      </c>
      <c r="L45" s="151">
        <v>21</v>
      </c>
      <c r="M45" s="151">
        <f t="shared" si="10"/>
        <v>0</v>
      </c>
      <c r="N45" s="151">
        <v>2.5000000000000001E-4</v>
      </c>
      <c r="O45" s="151">
        <f t="shared" si="11"/>
        <v>0</v>
      </c>
      <c r="P45" s="151">
        <v>0</v>
      </c>
      <c r="Q45" s="151">
        <f t="shared" si="12"/>
        <v>0</v>
      </c>
      <c r="R45" s="151" t="s">
        <v>163</v>
      </c>
      <c r="S45" s="151" t="s">
        <v>87</v>
      </c>
      <c r="T45" s="151" t="s">
        <v>88</v>
      </c>
      <c r="U45" s="151">
        <v>0</v>
      </c>
      <c r="V45" s="151">
        <f t="shared" si="13"/>
        <v>0</v>
      </c>
      <c r="W45" s="151"/>
      <c r="X45" s="148"/>
      <c r="Y45" s="148"/>
      <c r="Z45" s="148"/>
      <c r="AA45" s="148"/>
      <c r="AB45" s="148"/>
      <c r="AC45" s="148"/>
      <c r="AD45" s="148"/>
      <c r="AE45" s="148"/>
      <c r="AF45" s="148"/>
      <c r="AG45" s="148" t="s">
        <v>164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65">
        <v>37</v>
      </c>
      <c r="B46" s="166" t="s">
        <v>171</v>
      </c>
      <c r="C46" s="172" t="s">
        <v>172</v>
      </c>
      <c r="D46" s="167" t="s">
        <v>118</v>
      </c>
      <c r="E46" s="168">
        <v>18</v>
      </c>
      <c r="F46" s="169"/>
      <c r="G46" s="170">
        <f t="shared" si="7"/>
        <v>0</v>
      </c>
      <c r="H46" s="151">
        <v>561</v>
      </c>
      <c r="I46" s="151">
        <f t="shared" si="8"/>
        <v>10098</v>
      </c>
      <c r="J46" s="151">
        <v>0</v>
      </c>
      <c r="K46" s="151">
        <f t="shared" si="9"/>
        <v>0</v>
      </c>
      <c r="L46" s="151">
        <v>21</v>
      </c>
      <c r="M46" s="151">
        <f t="shared" si="10"/>
        <v>0</v>
      </c>
      <c r="N46" s="151">
        <v>1.1300000000000001E-2</v>
      </c>
      <c r="O46" s="151">
        <f t="shared" si="11"/>
        <v>0.2</v>
      </c>
      <c r="P46" s="151">
        <v>0</v>
      </c>
      <c r="Q46" s="151">
        <f t="shared" si="12"/>
        <v>0</v>
      </c>
      <c r="R46" s="151" t="s">
        <v>163</v>
      </c>
      <c r="S46" s="151" t="s">
        <v>87</v>
      </c>
      <c r="T46" s="151" t="s">
        <v>88</v>
      </c>
      <c r="U46" s="151">
        <v>0</v>
      </c>
      <c r="V46" s="151">
        <f t="shared" si="13"/>
        <v>0</v>
      </c>
      <c r="W46" s="151"/>
      <c r="X46" s="148"/>
      <c r="Y46" s="148"/>
      <c r="Z46" s="148"/>
      <c r="AA46" s="148"/>
      <c r="AB46" s="148"/>
      <c r="AC46" s="148"/>
      <c r="AD46" s="148"/>
      <c r="AE46" s="148"/>
      <c r="AF46" s="148"/>
      <c r="AG46" s="148" t="s">
        <v>164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ht="22.5" outlineLevel="1" x14ac:dyDescent="0.2">
      <c r="A47" s="165">
        <v>38</v>
      </c>
      <c r="B47" s="166" t="s">
        <v>173</v>
      </c>
      <c r="C47" s="172" t="s">
        <v>174</v>
      </c>
      <c r="D47" s="167" t="s">
        <v>118</v>
      </c>
      <c r="E47" s="168">
        <v>10</v>
      </c>
      <c r="F47" s="169"/>
      <c r="G47" s="170">
        <f t="shared" si="7"/>
        <v>0</v>
      </c>
      <c r="H47" s="151">
        <v>2375</v>
      </c>
      <c r="I47" s="151">
        <f t="shared" si="8"/>
        <v>23750</v>
      </c>
      <c r="J47" s="151">
        <v>0</v>
      </c>
      <c r="K47" s="151">
        <f t="shared" si="9"/>
        <v>0</v>
      </c>
      <c r="L47" s="151">
        <v>21</v>
      </c>
      <c r="M47" s="151">
        <f t="shared" si="10"/>
        <v>0</v>
      </c>
      <c r="N47" s="151">
        <v>4.2000000000000006E-3</v>
      </c>
      <c r="O47" s="151">
        <f t="shared" si="11"/>
        <v>0.04</v>
      </c>
      <c r="P47" s="151">
        <v>0</v>
      </c>
      <c r="Q47" s="151">
        <f t="shared" si="12"/>
        <v>0</v>
      </c>
      <c r="R47" s="151" t="s">
        <v>163</v>
      </c>
      <c r="S47" s="151" t="s">
        <v>87</v>
      </c>
      <c r="T47" s="151" t="s">
        <v>88</v>
      </c>
      <c r="U47" s="151">
        <v>0</v>
      </c>
      <c r="V47" s="151">
        <f t="shared" si="13"/>
        <v>0</v>
      </c>
      <c r="W47" s="151"/>
      <c r="X47" s="148"/>
      <c r="Y47" s="148"/>
      <c r="Z47" s="148"/>
      <c r="AA47" s="148"/>
      <c r="AB47" s="148"/>
      <c r="AC47" s="148"/>
      <c r="AD47" s="148"/>
      <c r="AE47" s="148"/>
      <c r="AF47" s="148"/>
      <c r="AG47" s="148" t="s">
        <v>164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65">
        <v>39</v>
      </c>
      <c r="B48" s="166" t="s">
        <v>175</v>
      </c>
      <c r="C48" s="172" t="s">
        <v>176</v>
      </c>
      <c r="D48" s="167" t="s">
        <v>118</v>
      </c>
      <c r="E48" s="168">
        <v>8</v>
      </c>
      <c r="F48" s="169"/>
      <c r="G48" s="170">
        <f t="shared" si="7"/>
        <v>0</v>
      </c>
      <c r="H48" s="151">
        <v>5195</v>
      </c>
      <c r="I48" s="151">
        <f t="shared" si="8"/>
        <v>41560</v>
      </c>
      <c r="J48" s="151">
        <v>0</v>
      </c>
      <c r="K48" s="151">
        <f t="shared" si="9"/>
        <v>0</v>
      </c>
      <c r="L48" s="151">
        <v>21</v>
      </c>
      <c r="M48" s="151">
        <f t="shared" si="10"/>
        <v>0</v>
      </c>
      <c r="N48" s="151">
        <v>1.6500000000000001E-2</v>
      </c>
      <c r="O48" s="151">
        <f t="shared" si="11"/>
        <v>0.13</v>
      </c>
      <c r="P48" s="151">
        <v>0</v>
      </c>
      <c r="Q48" s="151">
        <f t="shared" si="12"/>
        <v>0</v>
      </c>
      <c r="R48" s="151" t="s">
        <v>163</v>
      </c>
      <c r="S48" s="151" t="s">
        <v>87</v>
      </c>
      <c r="T48" s="151" t="s">
        <v>88</v>
      </c>
      <c r="U48" s="151">
        <v>0</v>
      </c>
      <c r="V48" s="151">
        <f t="shared" si="13"/>
        <v>0</v>
      </c>
      <c r="W48" s="151"/>
      <c r="X48" s="148"/>
      <c r="Y48" s="148"/>
      <c r="Z48" s="148"/>
      <c r="AA48" s="148"/>
      <c r="AB48" s="148"/>
      <c r="AC48" s="148"/>
      <c r="AD48" s="148"/>
      <c r="AE48" s="148"/>
      <c r="AF48" s="148"/>
      <c r="AG48" s="148" t="s">
        <v>164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65">
        <v>40</v>
      </c>
      <c r="B49" s="166" t="s">
        <v>177</v>
      </c>
      <c r="C49" s="172" t="s">
        <v>178</v>
      </c>
      <c r="D49" s="167" t="s">
        <v>118</v>
      </c>
      <c r="E49" s="168">
        <v>10</v>
      </c>
      <c r="F49" s="169"/>
      <c r="G49" s="170">
        <f t="shared" si="7"/>
        <v>0</v>
      </c>
      <c r="H49" s="151">
        <v>901</v>
      </c>
      <c r="I49" s="151">
        <f t="shared" si="8"/>
        <v>9010</v>
      </c>
      <c r="J49" s="151">
        <v>0</v>
      </c>
      <c r="K49" s="151">
        <f t="shared" si="9"/>
        <v>0</v>
      </c>
      <c r="L49" s="151">
        <v>21</v>
      </c>
      <c r="M49" s="151">
        <f t="shared" si="10"/>
        <v>0</v>
      </c>
      <c r="N49" s="151">
        <v>2.5000000000000001E-3</v>
      </c>
      <c r="O49" s="151">
        <f t="shared" si="11"/>
        <v>0.03</v>
      </c>
      <c r="P49" s="151">
        <v>0</v>
      </c>
      <c r="Q49" s="151">
        <f t="shared" si="12"/>
        <v>0</v>
      </c>
      <c r="R49" s="151" t="s">
        <v>163</v>
      </c>
      <c r="S49" s="151" t="s">
        <v>87</v>
      </c>
      <c r="T49" s="151" t="s">
        <v>154</v>
      </c>
      <c r="U49" s="151">
        <v>0</v>
      </c>
      <c r="V49" s="151">
        <f t="shared" si="13"/>
        <v>0</v>
      </c>
      <c r="W49" s="151"/>
      <c r="X49" s="148"/>
      <c r="Y49" s="148"/>
      <c r="Z49" s="148"/>
      <c r="AA49" s="148"/>
      <c r="AB49" s="148"/>
      <c r="AC49" s="148"/>
      <c r="AD49" s="148"/>
      <c r="AE49" s="148"/>
      <c r="AF49" s="148"/>
      <c r="AG49" s="148" t="s">
        <v>164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ht="22.5" outlineLevel="1" x14ac:dyDescent="0.2">
      <c r="A50" s="165">
        <v>41</v>
      </c>
      <c r="B50" s="166" t="s">
        <v>179</v>
      </c>
      <c r="C50" s="172" t="s">
        <v>180</v>
      </c>
      <c r="D50" s="167" t="s">
        <v>118</v>
      </c>
      <c r="E50" s="168">
        <v>1</v>
      </c>
      <c r="F50" s="169"/>
      <c r="G50" s="170">
        <f t="shared" si="7"/>
        <v>0</v>
      </c>
      <c r="H50" s="151">
        <v>14380</v>
      </c>
      <c r="I50" s="151">
        <f t="shared" si="8"/>
        <v>14380</v>
      </c>
      <c r="J50" s="151">
        <v>0</v>
      </c>
      <c r="K50" s="151">
        <f t="shared" si="9"/>
        <v>0</v>
      </c>
      <c r="L50" s="151">
        <v>21</v>
      </c>
      <c r="M50" s="151">
        <f t="shared" si="10"/>
        <v>0</v>
      </c>
      <c r="N50" s="151">
        <v>3.95E-2</v>
      </c>
      <c r="O50" s="151">
        <f t="shared" si="11"/>
        <v>0.04</v>
      </c>
      <c r="P50" s="151">
        <v>0</v>
      </c>
      <c r="Q50" s="151">
        <f t="shared" si="12"/>
        <v>0</v>
      </c>
      <c r="R50" s="151" t="s">
        <v>163</v>
      </c>
      <c r="S50" s="151" t="s">
        <v>87</v>
      </c>
      <c r="T50" s="151" t="s">
        <v>87</v>
      </c>
      <c r="U50" s="151">
        <v>0</v>
      </c>
      <c r="V50" s="151">
        <f t="shared" si="13"/>
        <v>0</v>
      </c>
      <c r="W50" s="151"/>
      <c r="X50" s="148"/>
      <c r="Y50" s="148"/>
      <c r="Z50" s="148"/>
      <c r="AA50" s="148"/>
      <c r="AB50" s="148"/>
      <c r="AC50" s="148"/>
      <c r="AD50" s="148"/>
      <c r="AE50" s="148"/>
      <c r="AF50" s="148"/>
      <c r="AG50" s="148" t="s">
        <v>164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65">
        <v>42</v>
      </c>
      <c r="B51" s="166" t="s">
        <v>181</v>
      </c>
      <c r="C51" s="172" t="s">
        <v>182</v>
      </c>
      <c r="D51" s="167" t="s">
        <v>118</v>
      </c>
      <c r="E51" s="168">
        <v>1</v>
      </c>
      <c r="F51" s="169"/>
      <c r="G51" s="170">
        <f t="shared" si="7"/>
        <v>0</v>
      </c>
      <c r="H51" s="151">
        <v>1592</v>
      </c>
      <c r="I51" s="151">
        <f t="shared" si="8"/>
        <v>1592</v>
      </c>
      <c r="J51" s="151">
        <v>0</v>
      </c>
      <c r="K51" s="151">
        <f t="shared" si="9"/>
        <v>0</v>
      </c>
      <c r="L51" s="151">
        <v>21</v>
      </c>
      <c r="M51" s="151">
        <f t="shared" si="10"/>
        <v>0</v>
      </c>
      <c r="N51" s="151">
        <v>3.0000000000000002E-2</v>
      </c>
      <c r="O51" s="151">
        <f t="shared" si="11"/>
        <v>0.03</v>
      </c>
      <c r="P51" s="151">
        <v>0</v>
      </c>
      <c r="Q51" s="151">
        <f t="shared" si="12"/>
        <v>0</v>
      </c>
      <c r="R51" s="151" t="s">
        <v>163</v>
      </c>
      <c r="S51" s="151" t="s">
        <v>87</v>
      </c>
      <c r="T51" s="151" t="s">
        <v>88</v>
      </c>
      <c r="U51" s="151">
        <v>0</v>
      </c>
      <c r="V51" s="151">
        <f t="shared" si="13"/>
        <v>0</v>
      </c>
      <c r="W51" s="151"/>
      <c r="X51" s="148"/>
      <c r="Y51" s="148"/>
      <c r="Z51" s="148"/>
      <c r="AA51" s="148"/>
      <c r="AB51" s="148"/>
      <c r="AC51" s="148"/>
      <c r="AD51" s="148"/>
      <c r="AE51" s="148"/>
      <c r="AF51" s="148"/>
      <c r="AG51" s="148" t="s">
        <v>164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65">
        <v>43</v>
      </c>
      <c r="B52" s="166" t="s">
        <v>183</v>
      </c>
      <c r="C52" s="172" t="s">
        <v>184</v>
      </c>
      <c r="D52" s="167" t="s">
        <v>118</v>
      </c>
      <c r="E52" s="168">
        <v>18</v>
      </c>
      <c r="F52" s="169"/>
      <c r="G52" s="170">
        <f t="shared" si="7"/>
        <v>0</v>
      </c>
      <c r="H52" s="151">
        <v>210.5</v>
      </c>
      <c r="I52" s="151">
        <f t="shared" si="8"/>
        <v>3789</v>
      </c>
      <c r="J52" s="151">
        <v>0</v>
      </c>
      <c r="K52" s="151">
        <f t="shared" si="9"/>
        <v>0</v>
      </c>
      <c r="L52" s="151">
        <v>21</v>
      </c>
      <c r="M52" s="151">
        <f t="shared" si="10"/>
        <v>0</v>
      </c>
      <c r="N52" s="151">
        <v>9.0000000000000008E-4</v>
      </c>
      <c r="O52" s="151">
        <f t="shared" si="11"/>
        <v>0.02</v>
      </c>
      <c r="P52" s="151">
        <v>0</v>
      </c>
      <c r="Q52" s="151">
        <f t="shared" si="12"/>
        <v>0</v>
      </c>
      <c r="R52" s="151" t="s">
        <v>163</v>
      </c>
      <c r="S52" s="151" t="s">
        <v>87</v>
      </c>
      <c r="T52" s="151" t="s">
        <v>88</v>
      </c>
      <c r="U52" s="151">
        <v>0</v>
      </c>
      <c r="V52" s="151">
        <f t="shared" si="13"/>
        <v>0</v>
      </c>
      <c r="W52" s="151"/>
      <c r="X52" s="148"/>
      <c r="Y52" s="148"/>
      <c r="Z52" s="148"/>
      <c r="AA52" s="148"/>
      <c r="AB52" s="148"/>
      <c r="AC52" s="148"/>
      <c r="AD52" s="148"/>
      <c r="AE52" s="148"/>
      <c r="AF52" s="148"/>
      <c r="AG52" s="148" t="s">
        <v>164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65">
        <v>44</v>
      </c>
      <c r="B53" s="166" t="s">
        <v>185</v>
      </c>
      <c r="C53" s="172" t="s">
        <v>186</v>
      </c>
      <c r="D53" s="167" t="s">
        <v>118</v>
      </c>
      <c r="E53" s="168">
        <v>1</v>
      </c>
      <c r="F53" s="169"/>
      <c r="G53" s="170">
        <f t="shared" si="7"/>
        <v>0</v>
      </c>
      <c r="H53" s="151">
        <v>297</v>
      </c>
      <c r="I53" s="151">
        <f t="shared" si="8"/>
        <v>297</v>
      </c>
      <c r="J53" s="151">
        <v>0</v>
      </c>
      <c r="K53" s="151">
        <f t="shared" si="9"/>
        <v>0</v>
      </c>
      <c r="L53" s="151">
        <v>21</v>
      </c>
      <c r="M53" s="151">
        <f t="shared" si="10"/>
        <v>0</v>
      </c>
      <c r="N53" s="151">
        <v>1.9000000000000002E-3</v>
      </c>
      <c r="O53" s="151">
        <f t="shared" si="11"/>
        <v>0</v>
      </c>
      <c r="P53" s="151">
        <v>0</v>
      </c>
      <c r="Q53" s="151">
        <f t="shared" si="12"/>
        <v>0</v>
      </c>
      <c r="R53" s="151" t="s">
        <v>163</v>
      </c>
      <c r="S53" s="151" t="s">
        <v>87</v>
      </c>
      <c r="T53" s="151" t="s">
        <v>88</v>
      </c>
      <c r="U53" s="151">
        <v>0</v>
      </c>
      <c r="V53" s="151">
        <f t="shared" si="13"/>
        <v>0</v>
      </c>
      <c r="W53" s="151"/>
      <c r="X53" s="148"/>
      <c r="Y53" s="148"/>
      <c r="Z53" s="148"/>
      <c r="AA53" s="148"/>
      <c r="AB53" s="148"/>
      <c r="AC53" s="148"/>
      <c r="AD53" s="148"/>
      <c r="AE53" s="148"/>
      <c r="AF53" s="148"/>
      <c r="AG53" s="148" t="s">
        <v>164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ht="22.5" outlineLevel="1" x14ac:dyDescent="0.2">
      <c r="A54" s="165">
        <v>45</v>
      </c>
      <c r="B54" s="166" t="s">
        <v>187</v>
      </c>
      <c r="C54" s="172" t="s">
        <v>188</v>
      </c>
      <c r="D54" s="167" t="s">
        <v>118</v>
      </c>
      <c r="E54" s="168">
        <v>10</v>
      </c>
      <c r="F54" s="169"/>
      <c r="G54" s="170">
        <f t="shared" si="7"/>
        <v>0</v>
      </c>
      <c r="H54" s="151">
        <v>717</v>
      </c>
      <c r="I54" s="151">
        <f t="shared" si="8"/>
        <v>7170</v>
      </c>
      <c r="J54" s="151">
        <v>0</v>
      </c>
      <c r="K54" s="151">
        <f t="shared" si="9"/>
        <v>0</v>
      </c>
      <c r="L54" s="151">
        <v>21</v>
      </c>
      <c r="M54" s="151">
        <f t="shared" si="10"/>
        <v>0</v>
      </c>
      <c r="N54" s="151">
        <v>3.3000000000000004E-3</v>
      </c>
      <c r="O54" s="151">
        <f t="shared" si="11"/>
        <v>0.03</v>
      </c>
      <c r="P54" s="151">
        <v>0</v>
      </c>
      <c r="Q54" s="151">
        <f t="shared" si="12"/>
        <v>0</v>
      </c>
      <c r="R54" s="151" t="s">
        <v>163</v>
      </c>
      <c r="S54" s="151" t="s">
        <v>87</v>
      </c>
      <c r="T54" s="151" t="s">
        <v>88</v>
      </c>
      <c r="U54" s="151">
        <v>0</v>
      </c>
      <c r="V54" s="151">
        <f t="shared" si="13"/>
        <v>0</v>
      </c>
      <c r="W54" s="151"/>
      <c r="X54" s="148"/>
      <c r="Y54" s="148"/>
      <c r="Z54" s="148"/>
      <c r="AA54" s="148"/>
      <c r="AB54" s="148"/>
      <c r="AC54" s="148"/>
      <c r="AD54" s="148"/>
      <c r="AE54" s="148"/>
      <c r="AF54" s="148"/>
      <c r="AG54" s="148" t="s">
        <v>164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ht="22.5" outlineLevel="1" x14ac:dyDescent="0.2">
      <c r="A55" s="165">
        <v>46</v>
      </c>
      <c r="B55" s="166" t="s">
        <v>189</v>
      </c>
      <c r="C55" s="172" t="s">
        <v>190</v>
      </c>
      <c r="D55" s="167" t="s">
        <v>118</v>
      </c>
      <c r="E55" s="168">
        <v>8</v>
      </c>
      <c r="F55" s="169"/>
      <c r="G55" s="170">
        <f t="shared" si="7"/>
        <v>0</v>
      </c>
      <c r="H55" s="151">
        <v>1255</v>
      </c>
      <c r="I55" s="151">
        <f t="shared" si="8"/>
        <v>10040</v>
      </c>
      <c r="J55" s="151">
        <v>0</v>
      </c>
      <c r="K55" s="151">
        <f t="shared" si="9"/>
        <v>0</v>
      </c>
      <c r="L55" s="151">
        <v>21</v>
      </c>
      <c r="M55" s="151">
        <f t="shared" si="10"/>
        <v>0</v>
      </c>
      <c r="N55" s="151">
        <v>7.3000000000000001E-3</v>
      </c>
      <c r="O55" s="151">
        <f t="shared" si="11"/>
        <v>0.06</v>
      </c>
      <c r="P55" s="151">
        <v>0</v>
      </c>
      <c r="Q55" s="151">
        <f t="shared" si="12"/>
        <v>0</v>
      </c>
      <c r="R55" s="151" t="s">
        <v>163</v>
      </c>
      <c r="S55" s="151" t="s">
        <v>87</v>
      </c>
      <c r="T55" s="151" t="s">
        <v>88</v>
      </c>
      <c r="U55" s="151">
        <v>0</v>
      </c>
      <c r="V55" s="151">
        <f t="shared" si="13"/>
        <v>0</v>
      </c>
      <c r="W55" s="151"/>
      <c r="X55" s="148"/>
      <c r="Y55" s="148"/>
      <c r="Z55" s="148"/>
      <c r="AA55" s="148"/>
      <c r="AB55" s="148"/>
      <c r="AC55" s="148"/>
      <c r="AD55" s="148"/>
      <c r="AE55" s="148"/>
      <c r="AF55" s="148"/>
      <c r="AG55" s="148" t="s">
        <v>164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65">
        <v>47</v>
      </c>
      <c r="B56" s="166" t="s">
        <v>191</v>
      </c>
      <c r="C56" s="172" t="s">
        <v>192</v>
      </c>
      <c r="D56" s="167" t="s">
        <v>118</v>
      </c>
      <c r="E56" s="168">
        <v>1</v>
      </c>
      <c r="F56" s="169"/>
      <c r="G56" s="170">
        <f t="shared" si="7"/>
        <v>0</v>
      </c>
      <c r="H56" s="151">
        <v>6005</v>
      </c>
      <c r="I56" s="151">
        <f t="shared" si="8"/>
        <v>6005</v>
      </c>
      <c r="J56" s="151">
        <v>0</v>
      </c>
      <c r="K56" s="151">
        <f t="shared" si="9"/>
        <v>0</v>
      </c>
      <c r="L56" s="151">
        <v>21</v>
      </c>
      <c r="M56" s="151">
        <f t="shared" si="10"/>
        <v>0</v>
      </c>
      <c r="N56" s="151">
        <v>1.6400000000000001E-2</v>
      </c>
      <c r="O56" s="151">
        <f t="shared" si="11"/>
        <v>0.02</v>
      </c>
      <c r="P56" s="151">
        <v>0</v>
      </c>
      <c r="Q56" s="151">
        <f t="shared" si="12"/>
        <v>0</v>
      </c>
      <c r="R56" s="151" t="s">
        <v>163</v>
      </c>
      <c r="S56" s="151" t="s">
        <v>87</v>
      </c>
      <c r="T56" s="151" t="s">
        <v>154</v>
      </c>
      <c r="U56" s="151">
        <v>0</v>
      </c>
      <c r="V56" s="151">
        <f t="shared" si="13"/>
        <v>0</v>
      </c>
      <c r="W56" s="151"/>
      <c r="X56" s="148"/>
      <c r="Y56" s="148"/>
      <c r="Z56" s="148"/>
      <c r="AA56" s="148"/>
      <c r="AB56" s="148"/>
      <c r="AC56" s="148"/>
      <c r="AD56" s="148"/>
      <c r="AE56" s="148"/>
      <c r="AF56" s="148"/>
      <c r="AG56" s="148" t="s">
        <v>164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65">
        <v>48</v>
      </c>
      <c r="B57" s="166" t="s">
        <v>193</v>
      </c>
      <c r="C57" s="172" t="s">
        <v>194</v>
      </c>
      <c r="D57" s="167" t="s">
        <v>118</v>
      </c>
      <c r="E57" s="168">
        <v>1</v>
      </c>
      <c r="F57" s="169"/>
      <c r="G57" s="170">
        <f t="shared" si="7"/>
        <v>0</v>
      </c>
      <c r="H57" s="151">
        <v>3545</v>
      </c>
      <c r="I57" s="151">
        <f t="shared" si="8"/>
        <v>3545</v>
      </c>
      <c r="J57" s="151">
        <v>0</v>
      </c>
      <c r="K57" s="151">
        <f t="shared" si="9"/>
        <v>0</v>
      </c>
      <c r="L57" s="151">
        <v>21</v>
      </c>
      <c r="M57" s="151">
        <f t="shared" si="10"/>
        <v>0</v>
      </c>
      <c r="N57" s="151">
        <v>1.49E-2</v>
      </c>
      <c r="O57" s="151">
        <f t="shared" si="11"/>
        <v>0.01</v>
      </c>
      <c r="P57" s="151">
        <v>0</v>
      </c>
      <c r="Q57" s="151">
        <f t="shared" si="12"/>
        <v>0</v>
      </c>
      <c r="R57" s="151" t="s">
        <v>163</v>
      </c>
      <c r="S57" s="151" t="s">
        <v>87</v>
      </c>
      <c r="T57" s="151" t="s">
        <v>88</v>
      </c>
      <c r="U57" s="151">
        <v>0</v>
      </c>
      <c r="V57" s="151">
        <f t="shared" si="13"/>
        <v>0</v>
      </c>
      <c r="W57" s="151"/>
      <c r="X57" s="148"/>
      <c r="Y57" s="148"/>
      <c r="Z57" s="148"/>
      <c r="AA57" s="148"/>
      <c r="AB57" s="148"/>
      <c r="AC57" s="148"/>
      <c r="AD57" s="148"/>
      <c r="AE57" s="148"/>
      <c r="AF57" s="148"/>
      <c r="AG57" s="148" t="s">
        <v>164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65">
        <v>49</v>
      </c>
      <c r="B58" s="166" t="s">
        <v>195</v>
      </c>
      <c r="C58" s="172" t="s">
        <v>196</v>
      </c>
      <c r="D58" s="167" t="s">
        <v>118</v>
      </c>
      <c r="E58" s="168">
        <v>1</v>
      </c>
      <c r="F58" s="169"/>
      <c r="G58" s="170">
        <f t="shared" si="7"/>
        <v>0</v>
      </c>
      <c r="H58" s="151">
        <v>1360</v>
      </c>
      <c r="I58" s="151">
        <f t="shared" si="8"/>
        <v>1360</v>
      </c>
      <c r="J58" s="151">
        <v>0</v>
      </c>
      <c r="K58" s="151">
        <f t="shared" si="9"/>
        <v>0</v>
      </c>
      <c r="L58" s="151">
        <v>21</v>
      </c>
      <c r="M58" s="151">
        <f t="shared" si="10"/>
        <v>0</v>
      </c>
      <c r="N58" s="151">
        <v>1.4100000000000001E-2</v>
      </c>
      <c r="O58" s="151">
        <f t="shared" si="11"/>
        <v>0.01</v>
      </c>
      <c r="P58" s="151">
        <v>0</v>
      </c>
      <c r="Q58" s="151">
        <f t="shared" si="12"/>
        <v>0</v>
      </c>
      <c r="R58" s="151" t="s">
        <v>163</v>
      </c>
      <c r="S58" s="151" t="s">
        <v>87</v>
      </c>
      <c r="T58" s="151" t="s">
        <v>88</v>
      </c>
      <c r="U58" s="151">
        <v>0</v>
      </c>
      <c r="V58" s="151">
        <f t="shared" si="13"/>
        <v>0</v>
      </c>
      <c r="W58" s="151"/>
      <c r="X58" s="148"/>
      <c r="Y58" s="148"/>
      <c r="Z58" s="148"/>
      <c r="AA58" s="148"/>
      <c r="AB58" s="148"/>
      <c r="AC58" s="148"/>
      <c r="AD58" s="148"/>
      <c r="AE58" s="148"/>
      <c r="AF58" s="148"/>
      <c r="AG58" s="148" t="s">
        <v>164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x14ac:dyDescent="0.2">
      <c r="A59" s="153" t="s">
        <v>82</v>
      </c>
      <c r="B59" s="154" t="s">
        <v>56</v>
      </c>
      <c r="C59" s="171" t="s">
        <v>29</v>
      </c>
      <c r="D59" s="155"/>
      <c r="E59" s="156"/>
      <c r="F59" s="157"/>
      <c r="G59" s="158">
        <f>SUMIF(AG60:AG63,"&lt;&gt;NOR",G60:G63)</f>
        <v>0</v>
      </c>
      <c r="H59" s="152"/>
      <c r="I59" s="152">
        <f>SUM(I60:I63)</f>
        <v>96.2</v>
      </c>
      <c r="J59" s="152"/>
      <c r="K59" s="152">
        <f>SUM(K60:K63)</f>
        <v>12297.09</v>
      </c>
      <c r="L59" s="152"/>
      <c r="M59" s="152">
        <f>SUM(M60:M63)</f>
        <v>0</v>
      </c>
      <c r="N59" s="152"/>
      <c r="O59" s="152">
        <f>SUM(O60:O63)</f>
        <v>0.01</v>
      </c>
      <c r="P59" s="152"/>
      <c r="Q59" s="152">
        <f>SUM(Q60:Q63)</f>
        <v>0</v>
      </c>
      <c r="R59" s="152"/>
      <c r="S59" s="152"/>
      <c r="T59" s="152"/>
      <c r="U59" s="152"/>
      <c r="V59" s="152">
        <f>SUM(V60:V63)</f>
        <v>0.79</v>
      </c>
      <c r="W59" s="152"/>
      <c r="AG59" t="s">
        <v>83</v>
      </c>
    </row>
    <row r="60" spans="1:60" ht="22.5" outlineLevel="1" x14ac:dyDescent="0.2">
      <c r="A60" s="165">
        <v>50</v>
      </c>
      <c r="B60" s="166" t="s">
        <v>197</v>
      </c>
      <c r="C60" s="172" t="s">
        <v>198</v>
      </c>
      <c r="D60" s="167" t="s">
        <v>199</v>
      </c>
      <c r="E60" s="168">
        <v>0.16700000000000001</v>
      </c>
      <c r="F60" s="169"/>
      <c r="G60" s="170">
        <f>ROUND(E60*F60,2)</f>
        <v>0</v>
      </c>
      <c r="H60" s="151">
        <v>576.0200000000001</v>
      </c>
      <c r="I60" s="151">
        <f>ROUND(E60*H60,2)</f>
        <v>96.2</v>
      </c>
      <c r="J60" s="151">
        <v>1778.98</v>
      </c>
      <c r="K60" s="151">
        <f>ROUND(E60*J60,2)</f>
        <v>297.08999999999997</v>
      </c>
      <c r="L60" s="151">
        <v>21</v>
      </c>
      <c r="M60" s="151">
        <f>G60*(1+L60/100)</f>
        <v>0</v>
      </c>
      <c r="N60" s="151">
        <v>3.4210000000000004E-2</v>
      </c>
      <c r="O60" s="151">
        <f>ROUND(E60*N60,2)</f>
        <v>0.01</v>
      </c>
      <c r="P60" s="151">
        <v>0</v>
      </c>
      <c r="Q60" s="151">
        <f>ROUND(E60*P60,2)</f>
        <v>0</v>
      </c>
      <c r="R60" s="151"/>
      <c r="S60" s="151" t="s">
        <v>87</v>
      </c>
      <c r="T60" s="151" t="s">
        <v>119</v>
      </c>
      <c r="U60" s="151">
        <v>4.7250000000000005</v>
      </c>
      <c r="V60" s="151">
        <f>ROUND(E60*U60,2)</f>
        <v>0.79</v>
      </c>
      <c r="W60" s="151"/>
      <c r="X60" s="148"/>
      <c r="Y60" s="148"/>
      <c r="Z60" s="148"/>
      <c r="AA60" s="148"/>
      <c r="AB60" s="148"/>
      <c r="AC60" s="148"/>
      <c r="AD60" s="148"/>
      <c r="AE60" s="148"/>
      <c r="AF60" s="148"/>
      <c r="AG60" s="148" t="s">
        <v>89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65">
        <v>51</v>
      </c>
      <c r="B61" s="166" t="s">
        <v>43</v>
      </c>
      <c r="C61" s="172" t="s">
        <v>200</v>
      </c>
      <c r="D61" s="167" t="s">
        <v>201</v>
      </c>
      <c r="E61" s="168">
        <v>1</v>
      </c>
      <c r="F61" s="169"/>
      <c r="G61" s="170">
        <f>ROUND(E61*F61,2)</f>
        <v>0</v>
      </c>
      <c r="H61" s="151">
        <v>0</v>
      </c>
      <c r="I61" s="151">
        <f>ROUND(E61*H61,2)</f>
        <v>0</v>
      </c>
      <c r="J61" s="151">
        <v>500</v>
      </c>
      <c r="K61" s="151">
        <f>ROUND(E61*J61,2)</f>
        <v>500</v>
      </c>
      <c r="L61" s="151">
        <v>21</v>
      </c>
      <c r="M61" s="151">
        <f>G61*(1+L61/100)</f>
        <v>0</v>
      </c>
      <c r="N61" s="151">
        <v>0</v>
      </c>
      <c r="O61" s="151">
        <f>ROUND(E61*N61,2)</f>
        <v>0</v>
      </c>
      <c r="P61" s="151">
        <v>0</v>
      </c>
      <c r="Q61" s="151">
        <f>ROUND(E61*P61,2)</f>
        <v>0</v>
      </c>
      <c r="R61" s="151"/>
      <c r="S61" s="151" t="s">
        <v>153</v>
      </c>
      <c r="T61" s="151" t="s">
        <v>154</v>
      </c>
      <c r="U61" s="151">
        <v>0</v>
      </c>
      <c r="V61" s="151">
        <f>ROUND(E61*U61,2)</f>
        <v>0</v>
      </c>
      <c r="W61" s="151"/>
      <c r="X61" s="148"/>
      <c r="Y61" s="148"/>
      <c r="Z61" s="148"/>
      <c r="AA61" s="148"/>
      <c r="AB61" s="148"/>
      <c r="AC61" s="148"/>
      <c r="AD61" s="148"/>
      <c r="AE61" s="148"/>
      <c r="AF61" s="148"/>
      <c r="AG61" s="148" t="s">
        <v>89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ht="22.5" outlineLevel="1" x14ac:dyDescent="0.2">
      <c r="A62" s="165">
        <v>52</v>
      </c>
      <c r="B62" s="166" t="s">
        <v>202</v>
      </c>
      <c r="C62" s="172" t="s">
        <v>203</v>
      </c>
      <c r="D62" s="167" t="s">
        <v>201</v>
      </c>
      <c r="E62" s="168">
        <v>1</v>
      </c>
      <c r="F62" s="169"/>
      <c r="G62" s="170">
        <f>ROUND(E62*F62,2)</f>
        <v>0</v>
      </c>
      <c r="H62" s="151">
        <v>0</v>
      </c>
      <c r="I62" s="151">
        <f>ROUND(E62*H62,2)</f>
        <v>0</v>
      </c>
      <c r="J62" s="151">
        <v>3500</v>
      </c>
      <c r="K62" s="151">
        <f>ROUND(E62*J62,2)</f>
        <v>3500</v>
      </c>
      <c r="L62" s="151">
        <v>21</v>
      </c>
      <c r="M62" s="151">
        <f>G62*(1+L62/100)</f>
        <v>0</v>
      </c>
      <c r="N62" s="151">
        <v>0</v>
      </c>
      <c r="O62" s="151">
        <f>ROUND(E62*N62,2)</f>
        <v>0</v>
      </c>
      <c r="P62" s="151">
        <v>0</v>
      </c>
      <c r="Q62" s="151">
        <f>ROUND(E62*P62,2)</f>
        <v>0</v>
      </c>
      <c r="R62" s="151"/>
      <c r="S62" s="151" t="s">
        <v>153</v>
      </c>
      <c r="T62" s="151" t="s">
        <v>154</v>
      </c>
      <c r="U62" s="151">
        <v>0</v>
      </c>
      <c r="V62" s="151">
        <f>ROUND(E62*U62,2)</f>
        <v>0</v>
      </c>
      <c r="W62" s="151"/>
      <c r="X62" s="148"/>
      <c r="Y62" s="148"/>
      <c r="Z62" s="148"/>
      <c r="AA62" s="148"/>
      <c r="AB62" s="148"/>
      <c r="AC62" s="148"/>
      <c r="AD62" s="148"/>
      <c r="AE62" s="148"/>
      <c r="AF62" s="148"/>
      <c r="AG62" s="148" t="s">
        <v>89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9">
        <v>53</v>
      </c>
      <c r="B63" s="160" t="s">
        <v>204</v>
      </c>
      <c r="C63" s="173" t="s">
        <v>205</v>
      </c>
      <c r="D63" s="161" t="s">
        <v>201</v>
      </c>
      <c r="E63" s="162">
        <v>1</v>
      </c>
      <c r="F63" s="163"/>
      <c r="G63" s="164">
        <f>ROUND(E63*F63,2)</f>
        <v>0</v>
      </c>
      <c r="H63" s="151">
        <v>0</v>
      </c>
      <c r="I63" s="151">
        <f>ROUND(E63*H63,2)</f>
        <v>0</v>
      </c>
      <c r="J63" s="151">
        <v>8000</v>
      </c>
      <c r="K63" s="151">
        <f>ROUND(E63*J63,2)</f>
        <v>8000</v>
      </c>
      <c r="L63" s="151">
        <v>21</v>
      </c>
      <c r="M63" s="151">
        <f>G63*(1+L63/100)</f>
        <v>0</v>
      </c>
      <c r="N63" s="151">
        <v>0</v>
      </c>
      <c r="O63" s="151">
        <f>ROUND(E63*N63,2)</f>
        <v>0</v>
      </c>
      <c r="P63" s="151">
        <v>0</v>
      </c>
      <c r="Q63" s="151">
        <f>ROUND(E63*P63,2)</f>
        <v>0</v>
      </c>
      <c r="R63" s="151"/>
      <c r="S63" s="151" t="s">
        <v>153</v>
      </c>
      <c r="T63" s="151" t="s">
        <v>154</v>
      </c>
      <c r="U63" s="151">
        <v>0</v>
      </c>
      <c r="V63" s="151">
        <f>ROUND(E63*U63,2)</f>
        <v>0</v>
      </c>
      <c r="W63" s="151"/>
      <c r="X63" s="148"/>
      <c r="Y63" s="148"/>
      <c r="Z63" s="148"/>
      <c r="AA63" s="148"/>
      <c r="AB63" s="148"/>
      <c r="AC63" s="148"/>
      <c r="AD63" s="148"/>
      <c r="AE63" s="148"/>
      <c r="AF63" s="148"/>
      <c r="AG63" s="148" t="s">
        <v>89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x14ac:dyDescent="0.2">
      <c r="A64" s="5"/>
      <c r="B64" s="6"/>
      <c r="C64" s="174"/>
      <c r="D64" s="8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AE64">
        <v>15</v>
      </c>
      <c r="AF64">
        <v>21</v>
      </c>
    </row>
    <row r="65" spans="3:33" x14ac:dyDescent="0.2">
      <c r="C65" s="175"/>
      <c r="D65" s="139"/>
      <c r="AG65" t="s">
        <v>206</v>
      </c>
    </row>
    <row r="66" spans="3:33" x14ac:dyDescent="0.2">
      <c r="D66" s="139"/>
    </row>
    <row r="67" spans="3:33" x14ac:dyDescent="0.2">
      <c r="D67" s="139"/>
    </row>
    <row r="68" spans="3:33" x14ac:dyDescent="0.2">
      <c r="D68" s="139"/>
    </row>
    <row r="69" spans="3:33" x14ac:dyDescent="0.2">
      <c r="D69" s="139"/>
    </row>
    <row r="70" spans="3:33" x14ac:dyDescent="0.2">
      <c r="D70" s="139"/>
    </row>
    <row r="71" spans="3:33" x14ac:dyDescent="0.2">
      <c r="D71" s="139"/>
    </row>
    <row r="72" spans="3:33" x14ac:dyDescent="0.2">
      <c r="D72" s="139"/>
    </row>
    <row r="73" spans="3:33" x14ac:dyDescent="0.2">
      <c r="D73" s="139"/>
    </row>
    <row r="74" spans="3:33" x14ac:dyDescent="0.2">
      <c r="D74" s="139"/>
    </row>
    <row r="75" spans="3:33" x14ac:dyDescent="0.2">
      <c r="D75" s="139"/>
    </row>
    <row r="76" spans="3:33" x14ac:dyDescent="0.2">
      <c r="D76" s="139"/>
    </row>
    <row r="77" spans="3:33" x14ac:dyDescent="0.2">
      <c r="D77" s="139"/>
    </row>
    <row r="78" spans="3:33" x14ac:dyDescent="0.2">
      <c r="D78" s="139"/>
    </row>
    <row r="79" spans="3:33" x14ac:dyDescent="0.2">
      <c r="D79" s="139"/>
    </row>
    <row r="80" spans="3:33" x14ac:dyDescent="0.2">
      <c r="D80" s="139"/>
    </row>
    <row r="81" spans="4:4" x14ac:dyDescent="0.2">
      <c r="D81" s="139"/>
    </row>
    <row r="82" spans="4:4" x14ac:dyDescent="0.2">
      <c r="D82" s="139"/>
    </row>
    <row r="83" spans="4:4" x14ac:dyDescent="0.2">
      <c r="D83" s="139"/>
    </row>
    <row r="84" spans="4:4" x14ac:dyDescent="0.2">
      <c r="D84" s="139"/>
    </row>
    <row r="85" spans="4:4" x14ac:dyDescent="0.2">
      <c r="D85" s="139"/>
    </row>
    <row r="86" spans="4:4" x14ac:dyDescent="0.2">
      <c r="D86" s="139"/>
    </row>
    <row r="87" spans="4:4" x14ac:dyDescent="0.2">
      <c r="D87" s="139"/>
    </row>
    <row r="88" spans="4:4" x14ac:dyDescent="0.2">
      <c r="D88" s="139"/>
    </row>
    <row r="89" spans="4:4" x14ac:dyDescent="0.2">
      <c r="D89" s="139"/>
    </row>
    <row r="90" spans="4:4" x14ac:dyDescent="0.2">
      <c r="D90" s="139"/>
    </row>
    <row r="91" spans="4:4" x14ac:dyDescent="0.2">
      <c r="D91" s="139"/>
    </row>
    <row r="92" spans="4:4" x14ac:dyDescent="0.2">
      <c r="D92" s="139"/>
    </row>
    <row r="93" spans="4:4" x14ac:dyDescent="0.2">
      <c r="D93" s="139"/>
    </row>
    <row r="94" spans="4:4" x14ac:dyDescent="0.2">
      <c r="D94" s="139"/>
    </row>
    <row r="95" spans="4:4" x14ac:dyDescent="0.2">
      <c r="D95" s="139"/>
    </row>
    <row r="96" spans="4:4" x14ac:dyDescent="0.2">
      <c r="D96" s="139"/>
    </row>
    <row r="97" spans="4:4" x14ac:dyDescent="0.2">
      <c r="D97" s="139"/>
    </row>
    <row r="98" spans="4:4" x14ac:dyDescent="0.2">
      <c r="D98" s="139"/>
    </row>
    <row r="99" spans="4:4" x14ac:dyDescent="0.2">
      <c r="D99" s="139"/>
    </row>
    <row r="100" spans="4:4" x14ac:dyDescent="0.2">
      <c r="D100" s="139"/>
    </row>
    <row r="101" spans="4:4" x14ac:dyDescent="0.2">
      <c r="D101" s="139"/>
    </row>
    <row r="102" spans="4:4" x14ac:dyDescent="0.2">
      <c r="D102" s="139"/>
    </row>
    <row r="103" spans="4:4" x14ac:dyDescent="0.2">
      <c r="D103" s="139"/>
    </row>
    <row r="104" spans="4:4" x14ac:dyDescent="0.2">
      <c r="D104" s="139"/>
    </row>
    <row r="105" spans="4:4" x14ac:dyDescent="0.2">
      <c r="D105" s="139"/>
    </row>
    <row r="106" spans="4:4" x14ac:dyDescent="0.2">
      <c r="D106" s="139"/>
    </row>
    <row r="107" spans="4:4" x14ac:dyDescent="0.2">
      <c r="D107" s="139"/>
    </row>
    <row r="108" spans="4:4" x14ac:dyDescent="0.2">
      <c r="D108" s="139"/>
    </row>
    <row r="109" spans="4:4" x14ac:dyDescent="0.2">
      <c r="D109" s="139"/>
    </row>
    <row r="110" spans="4:4" x14ac:dyDescent="0.2">
      <c r="D110" s="139"/>
    </row>
    <row r="111" spans="4:4" x14ac:dyDescent="0.2">
      <c r="D111" s="139"/>
    </row>
    <row r="112" spans="4:4" x14ac:dyDescent="0.2">
      <c r="D112" s="139"/>
    </row>
    <row r="113" spans="4:4" x14ac:dyDescent="0.2">
      <c r="D113" s="139"/>
    </row>
    <row r="114" spans="4:4" x14ac:dyDescent="0.2">
      <c r="D114" s="139"/>
    </row>
    <row r="115" spans="4:4" x14ac:dyDescent="0.2">
      <c r="D115" s="139"/>
    </row>
    <row r="116" spans="4:4" x14ac:dyDescent="0.2">
      <c r="D116" s="139"/>
    </row>
    <row r="117" spans="4:4" x14ac:dyDescent="0.2">
      <c r="D117" s="139"/>
    </row>
    <row r="118" spans="4:4" x14ac:dyDescent="0.2">
      <c r="D118" s="139"/>
    </row>
    <row r="119" spans="4:4" x14ac:dyDescent="0.2">
      <c r="D119" s="139"/>
    </row>
    <row r="120" spans="4:4" x14ac:dyDescent="0.2">
      <c r="D120" s="139"/>
    </row>
    <row r="121" spans="4:4" x14ac:dyDescent="0.2">
      <c r="D121" s="139"/>
    </row>
    <row r="122" spans="4:4" x14ac:dyDescent="0.2">
      <c r="D122" s="139"/>
    </row>
    <row r="123" spans="4:4" x14ac:dyDescent="0.2">
      <c r="D123" s="139"/>
    </row>
    <row r="124" spans="4:4" x14ac:dyDescent="0.2">
      <c r="D124" s="139"/>
    </row>
    <row r="125" spans="4:4" x14ac:dyDescent="0.2">
      <c r="D125" s="139"/>
    </row>
    <row r="126" spans="4:4" x14ac:dyDescent="0.2">
      <c r="D126" s="139"/>
    </row>
    <row r="127" spans="4:4" x14ac:dyDescent="0.2">
      <c r="D127" s="139"/>
    </row>
    <row r="128" spans="4:4" x14ac:dyDescent="0.2">
      <c r="D128" s="139"/>
    </row>
    <row r="129" spans="4:4" x14ac:dyDescent="0.2">
      <c r="D129" s="139"/>
    </row>
    <row r="130" spans="4:4" x14ac:dyDescent="0.2">
      <c r="D130" s="139"/>
    </row>
    <row r="131" spans="4:4" x14ac:dyDescent="0.2">
      <c r="D131" s="139"/>
    </row>
    <row r="132" spans="4:4" x14ac:dyDescent="0.2">
      <c r="D132" s="139"/>
    </row>
    <row r="133" spans="4:4" x14ac:dyDescent="0.2">
      <c r="D133" s="139"/>
    </row>
    <row r="134" spans="4:4" x14ac:dyDescent="0.2">
      <c r="D134" s="139"/>
    </row>
    <row r="135" spans="4:4" x14ac:dyDescent="0.2">
      <c r="D135" s="139"/>
    </row>
    <row r="136" spans="4:4" x14ac:dyDescent="0.2">
      <c r="D136" s="139"/>
    </row>
    <row r="137" spans="4:4" x14ac:dyDescent="0.2">
      <c r="D137" s="139"/>
    </row>
    <row r="138" spans="4:4" x14ac:dyDescent="0.2">
      <c r="D138" s="139"/>
    </row>
    <row r="139" spans="4:4" x14ac:dyDescent="0.2">
      <c r="D139" s="139"/>
    </row>
    <row r="140" spans="4:4" x14ac:dyDescent="0.2">
      <c r="D140" s="139"/>
    </row>
    <row r="141" spans="4:4" x14ac:dyDescent="0.2">
      <c r="D141" s="139"/>
    </row>
    <row r="142" spans="4:4" x14ac:dyDescent="0.2">
      <c r="D142" s="139"/>
    </row>
    <row r="143" spans="4:4" x14ac:dyDescent="0.2">
      <c r="D143" s="139"/>
    </row>
    <row r="144" spans="4:4" x14ac:dyDescent="0.2">
      <c r="D144" s="139"/>
    </row>
    <row r="145" spans="4:4" x14ac:dyDescent="0.2">
      <c r="D145" s="139"/>
    </row>
    <row r="146" spans="4:4" x14ac:dyDescent="0.2">
      <c r="D146" s="139"/>
    </row>
    <row r="147" spans="4:4" x14ac:dyDescent="0.2">
      <c r="D147" s="139"/>
    </row>
    <row r="148" spans="4:4" x14ac:dyDescent="0.2">
      <c r="D148" s="139"/>
    </row>
    <row r="149" spans="4:4" x14ac:dyDescent="0.2">
      <c r="D149" s="139"/>
    </row>
    <row r="150" spans="4:4" x14ac:dyDescent="0.2">
      <c r="D150" s="139"/>
    </row>
    <row r="151" spans="4:4" x14ac:dyDescent="0.2">
      <c r="D151" s="139"/>
    </row>
    <row r="152" spans="4:4" x14ac:dyDescent="0.2">
      <c r="D152" s="139"/>
    </row>
    <row r="153" spans="4:4" x14ac:dyDescent="0.2">
      <c r="D153" s="139"/>
    </row>
    <row r="154" spans="4:4" x14ac:dyDescent="0.2">
      <c r="D154" s="139"/>
    </row>
    <row r="155" spans="4:4" x14ac:dyDescent="0.2">
      <c r="D155" s="139"/>
    </row>
    <row r="156" spans="4:4" x14ac:dyDescent="0.2">
      <c r="D156" s="139"/>
    </row>
    <row r="157" spans="4:4" x14ac:dyDescent="0.2">
      <c r="D157" s="139"/>
    </row>
    <row r="158" spans="4:4" x14ac:dyDescent="0.2">
      <c r="D158" s="139"/>
    </row>
    <row r="159" spans="4:4" x14ac:dyDescent="0.2">
      <c r="D159" s="139"/>
    </row>
    <row r="160" spans="4:4" x14ac:dyDescent="0.2">
      <c r="D160" s="139"/>
    </row>
    <row r="161" spans="4:4" x14ac:dyDescent="0.2">
      <c r="D161" s="139"/>
    </row>
    <row r="162" spans="4:4" x14ac:dyDescent="0.2">
      <c r="D162" s="139"/>
    </row>
    <row r="163" spans="4:4" x14ac:dyDescent="0.2">
      <c r="D163" s="139"/>
    </row>
    <row r="164" spans="4:4" x14ac:dyDescent="0.2">
      <c r="D164" s="139"/>
    </row>
    <row r="165" spans="4:4" x14ac:dyDescent="0.2">
      <c r="D165" s="139"/>
    </row>
    <row r="166" spans="4:4" x14ac:dyDescent="0.2">
      <c r="D166" s="139"/>
    </row>
    <row r="167" spans="4:4" x14ac:dyDescent="0.2">
      <c r="D167" s="139"/>
    </row>
    <row r="168" spans="4:4" x14ac:dyDescent="0.2">
      <c r="D168" s="139"/>
    </row>
    <row r="169" spans="4:4" x14ac:dyDescent="0.2">
      <c r="D169" s="139"/>
    </row>
    <row r="170" spans="4:4" x14ac:dyDescent="0.2">
      <c r="D170" s="139"/>
    </row>
    <row r="171" spans="4:4" x14ac:dyDescent="0.2">
      <c r="D171" s="139"/>
    </row>
    <row r="172" spans="4:4" x14ac:dyDescent="0.2">
      <c r="D172" s="139"/>
    </row>
    <row r="173" spans="4:4" x14ac:dyDescent="0.2">
      <c r="D173" s="139"/>
    </row>
    <row r="174" spans="4:4" x14ac:dyDescent="0.2">
      <c r="D174" s="139"/>
    </row>
    <row r="175" spans="4:4" x14ac:dyDescent="0.2">
      <c r="D175" s="139"/>
    </row>
    <row r="176" spans="4:4" x14ac:dyDescent="0.2">
      <c r="D176" s="139"/>
    </row>
    <row r="177" spans="4:4" x14ac:dyDescent="0.2">
      <c r="D177" s="139"/>
    </row>
    <row r="178" spans="4:4" x14ac:dyDescent="0.2">
      <c r="D178" s="139"/>
    </row>
    <row r="179" spans="4:4" x14ac:dyDescent="0.2">
      <c r="D179" s="139"/>
    </row>
    <row r="180" spans="4:4" x14ac:dyDescent="0.2">
      <c r="D180" s="139"/>
    </row>
    <row r="181" spans="4:4" x14ac:dyDescent="0.2">
      <c r="D181" s="139"/>
    </row>
    <row r="182" spans="4:4" x14ac:dyDescent="0.2">
      <c r="D182" s="139"/>
    </row>
    <row r="183" spans="4:4" x14ac:dyDescent="0.2">
      <c r="D183" s="139"/>
    </row>
    <row r="184" spans="4:4" x14ac:dyDescent="0.2">
      <c r="D184" s="139"/>
    </row>
    <row r="185" spans="4:4" x14ac:dyDescent="0.2">
      <c r="D185" s="139"/>
    </row>
    <row r="186" spans="4:4" x14ac:dyDescent="0.2">
      <c r="D186" s="139"/>
    </row>
    <row r="187" spans="4:4" x14ac:dyDescent="0.2">
      <c r="D187" s="139"/>
    </row>
    <row r="188" spans="4:4" x14ac:dyDescent="0.2">
      <c r="D188" s="139"/>
    </row>
    <row r="189" spans="4:4" x14ac:dyDescent="0.2">
      <c r="D189" s="139"/>
    </row>
    <row r="190" spans="4:4" x14ac:dyDescent="0.2">
      <c r="D190" s="139"/>
    </row>
    <row r="191" spans="4:4" x14ac:dyDescent="0.2">
      <c r="D191" s="139"/>
    </row>
    <row r="192" spans="4:4" x14ac:dyDescent="0.2">
      <c r="D192" s="139"/>
    </row>
    <row r="193" spans="4:4" x14ac:dyDescent="0.2">
      <c r="D193" s="139"/>
    </row>
    <row r="194" spans="4:4" x14ac:dyDescent="0.2">
      <c r="D194" s="139"/>
    </row>
    <row r="195" spans="4:4" x14ac:dyDescent="0.2">
      <c r="D195" s="139"/>
    </row>
    <row r="196" spans="4:4" x14ac:dyDescent="0.2">
      <c r="D196" s="139"/>
    </row>
    <row r="197" spans="4:4" x14ac:dyDescent="0.2">
      <c r="D197" s="139"/>
    </row>
    <row r="198" spans="4:4" x14ac:dyDescent="0.2">
      <c r="D198" s="139"/>
    </row>
    <row r="199" spans="4:4" x14ac:dyDescent="0.2">
      <c r="D199" s="139"/>
    </row>
    <row r="200" spans="4:4" x14ac:dyDescent="0.2">
      <c r="D200" s="139"/>
    </row>
    <row r="201" spans="4:4" x14ac:dyDescent="0.2">
      <c r="D201" s="139"/>
    </row>
    <row r="202" spans="4:4" x14ac:dyDescent="0.2">
      <c r="D202" s="139"/>
    </row>
    <row r="203" spans="4:4" x14ac:dyDescent="0.2">
      <c r="D203" s="139"/>
    </row>
    <row r="204" spans="4:4" x14ac:dyDescent="0.2">
      <c r="D204" s="139"/>
    </row>
    <row r="205" spans="4:4" x14ac:dyDescent="0.2">
      <c r="D205" s="139"/>
    </row>
    <row r="206" spans="4:4" x14ac:dyDescent="0.2">
      <c r="D206" s="139"/>
    </row>
    <row r="207" spans="4:4" x14ac:dyDescent="0.2">
      <c r="D207" s="139"/>
    </row>
    <row r="208" spans="4:4" x14ac:dyDescent="0.2">
      <c r="D208" s="139"/>
    </row>
    <row r="209" spans="4:4" x14ac:dyDescent="0.2">
      <c r="D209" s="139"/>
    </row>
    <row r="210" spans="4:4" x14ac:dyDescent="0.2">
      <c r="D210" s="139"/>
    </row>
    <row r="211" spans="4:4" x14ac:dyDescent="0.2">
      <c r="D211" s="139"/>
    </row>
    <row r="212" spans="4:4" x14ac:dyDescent="0.2">
      <c r="D212" s="139"/>
    </row>
    <row r="213" spans="4:4" x14ac:dyDescent="0.2">
      <c r="D213" s="139"/>
    </row>
    <row r="214" spans="4:4" x14ac:dyDescent="0.2">
      <c r="D214" s="139"/>
    </row>
    <row r="215" spans="4:4" x14ac:dyDescent="0.2">
      <c r="D215" s="139"/>
    </row>
    <row r="216" spans="4:4" x14ac:dyDescent="0.2">
      <c r="D216" s="139"/>
    </row>
    <row r="217" spans="4:4" x14ac:dyDescent="0.2">
      <c r="D217" s="139"/>
    </row>
    <row r="218" spans="4:4" x14ac:dyDescent="0.2">
      <c r="D218" s="139"/>
    </row>
    <row r="219" spans="4:4" x14ac:dyDescent="0.2">
      <c r="D219" s="139"/>
    </row>
    <row r="220" spans="4:4" x14ac:dyDescent="0.2">
      <c r="D220" s="139"/>
    </row>
    <row r="221" spans="4:4" x14ac:dyDescent="0.2">
      <c r="D221" s="139"/>
    </row>
    <row r="222" spans="4:4" x14ac:dyDescent="0.2">
      <c r="D222" s="139"/>
    </row>
    <row r="223" spans="4:4" x14ac:dyDescent="0.2">
      <c r="D223" s="139"/>
    </row>
    <row r="224" spans="4:4" x14ac:dyDescent="0.2">
      <c r="D224" s="139"/>
    </row>
    <row r="225" spans="4:4" x14ac:dyDescent="0.2">
      <c r="D225" s="139"/>
    </row>
    <row r="226" spans="4:4" x14ac:dyDescent="0.2">
      <c r="D226" s="139"/>
    </row>
    <row r="227" spans="4:4" x14ac:dyDescent="0.2">
      <c r="D227" s="139"/>
    </row>
    <row r="228" spans="4:4" x14ac:dyDescent="0.2">
      <c r="D228" s="139"/>
    </row>
    <row r="229" spans="4:4" x14ac:dyDescent="0.2">
      <c r="D229" s="139"/>
    </row>
    <row r="230" spans="4:4" x14ac:dyDescent="0.2">
      <c r="D230" s="139"/>
    </row>
    <row r="231" spans="4:4" x14ac:dyDescent="0.2">
      <c r="D231" s="139"/>
    </row>
    <row r="232" spans="4:4" x14ac:dyDescent="0.2">
      <c r="D232" s="139"/>
    </row>
    <row r="233" spans="4:4" x14ac:dyDescent="0.2">
      <c r="D233" s="139"/>
    </row>
    <row r="234" spans="4:4" x14ac:dyDescent="0.2">
      <c r="D234" s="139"/>
    </row>
    <row r="235" spans="4:4" x14ac:dyDescent="0.2">
      <c r="D235" s="139"/>
    </row>
    <row r="236" spans="4:4" x14ac:dyDescent="0.2">
      <c r="D236" s="139"/>
    </row>
    <row r="237" spans="4:4" x14ac:dyDescent="0.2">
      <c r="D237" s="139"/>
    </row>
    <row r="238" spans="4:4" x14ac:dyDescent="0.2">
      <c r="D238" s="139"/>
    </row>
    <row r="239" spans="4:4" x14ac:dyDescent="0.2">
      <c r="D239" s="139"/>
    </row>
    <row r="240" spans="4:4" x14ac:dyDescent="0.2">
      <c r="D240" s="139"/>
    </row>
    <row r="241" spans="4:4" x14ac:dyDescent="0.2">
      <c r="D241" s="139"/>
    </row>
    <row r="242" spans="4:4" x14ac:dyDescent="0.2">
      <c r="D242" s="139"/>
    </row>
    <row r="243" spans="4:4" x14ac:dyDescent="0.2">
      <c r="D243" s="139"/>
    </row>
    <row r="244" spans="4:4" x14ac:dyDescent="0.2">
      <c r="D244" s="139"/>
    </row>
    <row r="245" spans="4:4" x14ac:dyDescent="0.2">
      <c r="D245" s="139"/>
    </row>
    <row r="246" spans="4:4" x14ac:dyDescent="0.2">
      <c r="D246" s="139"/>
    </row>
    <row r="247" spans="4:4" x14ac:dyDescent="0.2">
      <c r="D247" s="139"/>
    </row>
    <row r="248" spans="4:4" x14ac:dyDescent="0.2">
      <c r="D248" s="139"/>
    </row>
    <row r="249" spans="4:4" x14ac:dyDescent="0.2">
      <c r="D249" s="139"/>
    </row>
    <row r="250" spans="4:4" x14ac:dyDescent="0.2">
      <c r="D250" s="139"/>
    </row>
    <row r="251" spans="4:4" x14ac:dyDescent="0.2">
      <c r="D251" s="139"/>
    </row>
    <row r="252" spans="4:4" x14ac:dyDescent="0.2">
      <c r="D252" s="139"/>
    </row>
    <row r="253" spans="4:4" x14ac:dyDescent="0.2">
      <c r="D253" s="139"/>
    </row>
    <row r="254" spans="4:4" x14ac:dyDescent="0.2">
      <c r="D254" s="139"/>
    </row>
    <row r="255" spans="4:4" x14ac:dyDescent="0.2">
      <c r="D255" s="139"/>
    </row>
    <row r="256" spans="4:4" x14ac:dyDescent="0.2">
      <c r="D256" s="139"/>
    </row>
    <row r="257" spans="4:4" x14ac:dyDescent="0.2">
      <c r="D257" s="139"/>
    </row>
    <row r="258" spans="4:4" x14ac:dyDescent="0.2">
      <c r="D258" s="139"/>
    </row>
    <row r="259" spans="4:4" x14ac:dyDescent="0.2">
      <c r="D259" s="139"/>
    </row>
    <row r="260" spans="4:4" x14ac:dyDescent="0.2">
      <c r="D260" s="139"/>
    </row>
    <row r="261" spans="4:4" x14ac:dyDescent="0.2">
      <c r="D261" s="139"/>
    </row>
    <row r="262" spans="4:4" x14ac:dyDescent="0.2">
      <c r="D262" s="139"/>
    </row>
    <row r="263" spans="4:4" x14ac:dyDescent="0.2">
      <c r="D263" s="139"/>
    </row>
    <row r="264" spans="4:4" x14ac:dyDescent="0.2">
      <c r="D264" s="139"/>
    </row>
    <row r="265" spans="4:4" x14ac:dyDescent="0.2">
      <c r="D265" s="139"/>
    </row>
    <row r="266" spans="4:4" x14ac:dyDescent="0.2">
      <c r="D266" s="139"/>
    </row>
    <row r="267" spans="4:4" x14ac:dyDescent="0.2">
      <c r="D267" s="139"/>
    </row>
    <row r="268" spans="4:4" x14ac:dyDescent="0.2">
      <c r="D268" s="139"/>
    </row>
    <row r="269" spans="4:4" x14ac:dyDescent="0.2">
      <c r="D269" s="139"/>
    </row>
    <row r="270" spans="4:4" x14ac:dyDescent="0.2">
      <c r="D270" s="139"/>
    </row>
    <row r="271" spans="4:4" x14ac:dyDescent="0.2">
      <c r="D271" s="139"/>
    </row>
    <row r="272" spans="4:4" x14ac:dyDescent="0.2">
      <c r="D272" s="139"/>
    </row>
    <row r="273" spans="4:4" x14ac:dyDescent="0.2">
      <c r="D273" s="139"/>
    </row>
    <row r="274" spans="4:4" x14ac:dyDescent="0.2">
      <c r="D274" s="139"/>
    </row>
    <row r="275" spans="4:4" x14ac:dyDescent="0.2">
      <c r="D275" s="139"/>
    </row>
    <row r="276" spans="4:4" x14ac:dyDescent="0.2">
      <c r="D276" s="139"/>
    </row>
    <row r="277" spans="4:4" x14ac:dyDescent="0.2">
      <c r="D277" s="139"/>
    </row>
    <row r="278" spans="4:4" x14ac:dyDescent="0.2">
      <c r="D278" s="139"/>
    </row>
    <row r="279" spans="4:4" x14ac:dyDescent="0.2">
      <c r="D279" s="139"/>
    </row>
    <row r="280" spans="4:4" x14ac:dyDescent="0.2">
      <c r="D280" s="139"/>
    </row>
    <row r="281" spans="4:4" x14ac:dyDescent="0.2">
      <c r="D281" s="139"/>
    </row>
    <row r="282" spans="4:4" x14ac:dyDescent="0.2">
      <c r="D282" s="139"/>
    </row>
    <row r="283" spans="4:4" x14ac:dyDescent="0.2">
      <c r="D283" s="139"/>
    </row>
    <row r="284" spans="4:4" x14ac:dyDescent="0.2">
      <c r="D284" s="139"/>
    </row>
    <row r="285" spans="4:4" x14ac:dyDescent="0.2">
      <c r="D285" s="139"/>
    </row>
    <row r="286" spans="4:4" x14ac:dyDescent="0.2">
      <c r="D286" s="139"/>
    </row>
    <row r="287" spans="4:4" x14ac:dyDescent="0.2">
      <c r="D287" s="139"/>
    </row>
    <row r="288" spans="4:4" x14ac:dyDescent="0.2">
      <c r="D288" s="139"/>
    </row>
    <row r="289" spans="4:4" x14ac:dyDescent="0.2">
      <c r="D289" s="139"/>
    </row>
    <row r="290" spans="4:4" x14ac:dyDescent="0.2">
      <c r="D290" s="139"/>
    </row>
    <row r="291" spans="4:4" x14ac:dyDescent="0.2">
      <c r="D291" s="139"/>
    </row>
    <row r="292" spans="4:4" x14ac:dyDescent="0.2">
      <c r="D292" s="139"/>
    </row>
    <row r="293" spans="4:4" x14ac:dyDescent="0.2">
      <c r="D293" s="139"/>
    </row>
    <row r="294" spans="4:4" x14ac:dyDescent="0.2">
      <c r="D294" s="139"/>
    </row>
    <row r="295" spans="4:4" x14ac:dyDescent="0.2">
      <c r="D295" s="139"/>
    </row>
    <row r="296" spans="4:4" x14ac:dyDescent="0.2">
      <c r="D296" s="139"/>
    </row>
    <row r="297" spans="4:4" x14ac:dyDescent="0.2">
      <c r="D297" s="139"/>
    </row>
    <row r="298" spans="4:4" x14ac:dyDescent="0.2">
      <c r="D298" s="139"/>
    </row>
    <row r="299" spans="4:4" x14ac:dyDescent="0.2">
      <c r="D299" s="139"/>
    </row>
    <row r="300" spans="4:4" x14ac:dyDescent="0.2">
      <c r="D300" s="139"/>
    </row>
    <row r="301" spans="4:4" x14ac:dyDescent="0.2">
      <c r="D301" s="139"/>
    </row>
    <row r="302" spans="4:4" x14ac:dyDescent="0.2">
      <c r="D302" s="139"/>
    </row>
    <row r="303" spans="4:4" x14ac:dyDescent="0.2">
      <c r="D303" s="139"/>
    </row>
    <row r="304" spans="4:4" x14ac:dyDescent="0.2">
      <c r="D304" s="139"/>
    </row>
    <row r="305" spans="4:4" x14ac:dyDescent="0.2">
      <c r="D305" s="139"/>
    </row>
    <row r="306" spans="4:4" x14ac:dyDescent="0.2">
      <c r="D306" s="139"/>
    </row>
    <row r="307" spans="4:4" x14ac:dyDescent="0.2">
      <c r="D307" s="139"/>
    </row>
    <row r="308" spans="4:4" x14ac:dyDescent="0.2">
      <c r="D308" s="139"/>
    </row>
    <row r="309" spans="4:4" x14ac:dyDescent="0.2">
      <c r="D309" s="139"/>
    </row>
    <row r="310" spans="4:4" x14ac:dyDescent="0.2">
      <c r="D310" s="139"/>
    </row>
    <row r="311" spans="4:4" x14ac:dyDescent="0.2">
      <c r="D311" s="139"/>
    </row>
    <row r="312" spans="4:4" x14ac:dyDescent="0.2">
      <c r="D312" s="139"/>
    </row>
    <row r="313" spans="4:4" x14ac:dyDescent="0.2">
      <c r="D313" s="139"/>
    </row>
    <row r="314" spans="4:4" x14ac:dyDescent="0.2">
      <c r="D314" s="139"/>
    </row>
    <row r="315" spans="4:4" x14ac:dyDescent="0.2">
      <c r="D315" s="139"/>
    </row>
    <row r="316" spans="4:4" x14ac:dyDescent="0.2">
      <c r="D316" s="139"/>
    </row>
    <row r="317" spans="4:4" x14ac:dyDescent="0.2">
      <c r="D317" s="139"/>
    </row>
    <row r="318" spans="4:4" x14ac:dyDescent="0.2">
      <c r="D318" s="139"/>
    </row>
    <row r="319" spans="4:4" x14ac:dyDescent="0.2">
      <c r="D319" s="139"/>
    </row>
    <row r="320" spans="4:4" x14ac:dyDescent="0.2">
      <c r="D320" s="139"/>
    </row>
    <row r="321" spans="4:4" x14ac:dyDescent="0.2">
      <c r="D321" s="139"/>
    </row>
    <row r="322" spans="4:4" x14ac:dyDescent="0.2">
      <c r="D322" s="139"/>
    </row>
    <row r="323" spans="4:4" x14ac:dyDescent="0.2">
      <c r="D323" s="139"/>
    </row>
    <row r="324" spans="4:4" x14ac:dyDescent="0.2">
      <c r="D324" s="139"/>
    </row>
    <row r="325" spans="4:4" x14ac:dyDescent="0.2">
      <c r="D325" s="139"/>
    </row>
    <row r="326" spans="4:4" x14ac:dyDescent="0.2">
      <c r="D326" s="139"/>
    </row>
    <row r="327" spans="4:4" x14ac:dyDescent="0.2">
      <c r="D327" s="139"/>
    </row>
    <row r="328" spans="4:4" x14ac:dyDescent="0.2">
      <c r="D328" s="139"/>
    </row>
    <row r="329" spans="4:4" x14ac:dyDescent="0.2">
      <c r="D329" s="139"/>
    </row>
    <row r="330" spans="4:4" x14ac:dyDescent="0.2">
      <c r="D330" s="139"/>
    </row>
    <row r="331" spans="4:4" x14ac:dyDescent="0.2">
      <c r="D331" s="139"/>
    </row>
    <row r="332" spans="4:4" x14ac:dyDescent="0.2">
      <c r="D332" s="139"/>
    </row>
    <row r="333" spans="4:4" x14ac:dyDescent="0.2">
      <c r="D333" s="139"/>
    </row>
    <row r="334" spans="4:4" x14ac:dyDescent="0.2">
      <c r="D334" s="139"/>
    </row>
    <row r="335" spans="4:4" x14ac:dyDescent="0.2">
      <c r="D335" s="139"/>
    </row>
    <row r="336" spans="4:4" x14ac:dyDescent="0.2">
      <c r="D336" s="139"/>
    </row>
    <row r="337" spans="4:4" x14ac:dyDescent="0.2">
      <c r="D337" s="139"/>
    </row>
    <row r="338" spans="4:4" x14ac:dyDescent="0.2">
      <c r="D338" s="139"/>
    </row>
    <row r="339" spans="4:4" x14ac:dyDescent="0.2">
      <c r="D339" s="139"/>
    </row>
    <row r="340" spans="4:4" x14ac:dyDescent="0.2">
      <c r="D340" s="139"/>
    </row>
    <row r="341" spans="4:4" x14ac:dyDescent="0.2">
      <c r="D341" s="139"/>
    </row>
    <row r="342" spans="4:4" x14ac:dyDescent="0.2">
      <c r="D342" s="139"/>
    </row>
    <row r="343" spans="4:4" x14ac:dyDescent="0.2">
      <c r="D343" s="139"/>
    </row>
    <row r="344" spans="4:4" x14ac:dyDescent="0.2">
      <c r="D344" s="139"/>
    </row>
    <row r="345" spans="4:4" x14ac:dyDescent="0.2">
      <c r="D345" s="139"/>
    </row>
    <row r="346" spans="4:4" x14ac:dyDescent="0.2">
      <c r="D346" s="139"/>
    </row>
    <row r="347" spans="4:4" x14ac:dyDescent="0.2">
      <c r="D347" s="139"/>
    </row>
    <row r="348" spans="4:4" x14ac:dyDescent="0.2">
      <c r="D348" s="139"/>
    </row>
    <row r="349" spans="4:4" x14ac:dyDescent="0.2">
      <c r="D349" s="139"/>
    </row>
    <row r="350" spans="4:4" x14ac:dyDescent="0.2">
      <c r="D350" s="139"/>
    </row>
    <row r="351" spans="4:4" x14ac:dyDescent="0.2">
      <c r="D351" s="139"/>
    </row>
    <row r="352" spans="4:4" x14ac:dyDescent="0.2">
      <c r="D352" s="139"/>
    </row>
    <row r="353" spans="4:4" x14ac:dyDescent="0.2">
      <c r="D353" s="139"/>
    </row>
    <row r="354" spans="4:4" x14ac:dyDescent="0.2">
      <c r="D354" s="139"/>
    </row>
    <row r="355" spans="4:4" x14ac:dyDescent="0.2">
      <c r="D355" s="139"/>
    </row>
    <row r="356" spans="4:4" x14ac:dyDescent="0.2">
      <c r="D356" s="139"/>
    </row>
    <row r="357" spans="4:4" x14ac:dyDescent="0.2">
      <c r="D357" s="139"/>
    </row>
    <row r="358" spans="4:4" x14ac:dyDescent="0.2">
      <c r="D358" s="139"/>
    </row>
    <row r="359" spans="4:4" x14ac:dyDescent="0.2">
      <c r="D359" s="139"/>
    </row>
    <row r="360" spans="4:4" x14ac:dyDescent="0.2">
      <c r="D360" s="139"/>
    </row>
    <row r="361" spans="4:4" x14ac:dyDescent="0.2">
      <c r="D361" s="139"/>
    </row>
    <row r="362" spans="4:4" x14ac:dyDescent="0.2">
      <c r="D362" s="139"/>
    </row>
    <row r="363" spans="4:4" x14ac:dyDescent="0.2">
      <c r="D363" s="139"/>
    </row>
    <row r="364" spans="4:4" x14ac:dyDescent="0.2">
      <c r="D364" s="139"/>
    </row>
    <row r="365" spans="4:4" x14ac:dyDescent="0.2">
      <c r="D365" s="139"/>
    </row>
    <row r="366" spans="4:4" x14ac:dyDescent="0.2">
      <c r="D366" s="139"/>
    </row>
    <row r="367" spans="4:4" x14ac:dyDescent="0.2">
      <c r="D367" s="139"/>
    </row>
    <row r="368" spans="4:4" x14ac:dyDescent="0.2">
      <c r="D368" s="139"/>
    </row>
    <row r="369" spans="4:4" x14ac:dyDescent="0.2">
      <c r="D369" s="139"/>
    </row>
    <row r="370" spans="4:4" x14ac:dyDescent="0.2">
      <c r="D370" s="139"/>
    </row>
    <row r="371" spans="4:4" x14ac:dyDescent="0.2">
      <c r="D371" s="139"/>
    </row>
    <row r="372" spans="4:4" x14ac:dyDescent="0.2">
      <c r="D372" s="139"/>
    </row>
    <row r="373" spans="4:4" x14ac:dyDescent="0.2">
      <c r="D373" s="139"/>
    </row>
    <row r="374" spans="4:4" x14ac:dyDescent="0.2">
      <c r="D374" s="139"/>
    </row>
    <row r="375" spans="4:4" x14ac:dyDescent="0.2">
      <c r="D375" s="139"/>
    </row>
    <row r="376" spans="4:4" x14ac:dyDescent="0.2">
      <c r="D376" s="139"/>
    </row>
    <row r="377" spans="4:4" x14ac:dyDescent="0.2">
      <c r="D377" s="139"/>
    </row>
    <row r="378" spans="4:4" x14ac:dyDescent="0.2">
      <c r="D378" s="139"/>
    </row>
    <row r="379" spans="4:4" x14ac:dyDescent="0.2">
      <c r="D379" s="139"/>
    </row>
    <row r="380" spans="4:4" x14ac:dyDescent="0.2">
      <c r="D380" s="139"/>
    </row>
    <row r="381" spans="4:4" x14ac:dyDescent="0.2">
      <c r="D381" s="139"/>
    </row>
    <row r="382" spans="4:4" x14ac:dyDescent="0.2">
      <c r="D382" s="139"/>
    </row>
    <row r="383" spans="4:4" x14ac:dyDescent="0.2">
      <c r="D383" s="139"/>
    </row>
    <row r="384" spans="4:4" x14ac:dyDescent="0.2">
      <c r="D384" s="139"/>
    </row>
    <row r="385" spans="4:4" x14ac:dyDescent="0.2">
      <c r="D385" s="139"/>
    </row>
    <row r="386" spans="4:4" x14ac:dyDescent="0.2">
      <c r="D386" s="139"/>
    </row>
    <row r="387" spans="4:4" x14ac:dyDescent="0.2">
      <c r="D387" s="139"/>
    </row>
    <row r="388" spans="4:4" x14ac:dyDescent="0.2">
      <c r="D388" s="139"/>
    </row>
    <row r="389" spans="4:4" x14ac:dyDescent="0.2">
      <c r="D389" s="139"/>
    </row>
    <row r="390" spans="4:4" x14ac:dyDescent="0.2">
      <c r="D390" s="139"/>
    </row>
    <row r="391" spans="4:4" x14ac:dyDescent="0.2">
      <c r="D391" s="139"/>
    </row>
    <row r="392" spans="4:4" x14ac:dyDescent="0.2">
      <c r="D392" s="139"/>
    </row>
    <row r="393" spans="4:4" x14ac:dyDescent="0.2">
      <c r="D393" s="139"/>
    </row>
    <row r="394" spans="4:4" x14ac:dyDescent="0.2">
      <c r="D394" s="139"/>
    </row>
    <row r="395" spans="4:4" x14ac:dyDescent="0.2">
      <c r="D395" s="139"/>
    </row>
    <row r="396" spans="4:4" x14ac:dyDescent="0.2">
      <c r="D396" s="139"/>
    </row>
    <row r="397" spans="4:4" x14ac:dyDescent="0.2">
      <c r="D397" s="139"/>
    </row>
    <row r="398" spans="4:4" x14ac:dyDescent="0.2">
      <c r="D398" s="139"/>
    </row>
    <row r="399" spans="4:4" x14ac:dyDescent="0.2">
      <c r="D399" s="139"/>
    </row>
    <row r="400" spans="4:4" x14ac:dyDescent="0.2">
      <c r="D400" s="139"/>
    </row>
    <row r="401" spans="4:4" x14ac:dyDescent="0.2">
      <c r="D401" s="139"/>
    </row>
    <row r="402" spans="4:4" x14ac:dyDescent="0.2">
      <c r="D402" s="139"/>
    </row>
    <row r="403" spans="4:4" x14ac:dyDescent="0.2">
      <c r="D403" s="139"/>
    </row>
    <row r="404" spans="4:4" x14ac:dyDescent="0.2">
      <c r="D404" s="139"/>
    </row>
    <row r="405" spans="4:4" x14ac:dyDescent="0.2">
      <c r="D405" s="139"/>
    </row>
    <row r="406" spans="4:4" x14ac:dyDescent="0.2">
      <c r="D406" s="139"/>
    </row>
    <row r="407" spans="4:4" x14ac:dyDescent="0.2">
      <c r="D407" s="139"/>
    </row>
    <row r="408" spans="4:4" x14ac:dyDescent="0.2">
      <c r="D408" s="139"/>
    </row>
    <row r="409" spans="4:4" x14ac:dyDescent="0.2">
      <c r="D409" s="139"/>
    </row>
    <row r="410" spans="4:4" x14ac:dyDescent="0.2">
      <c r="D410" s="139"/>
    </row>
    <row r="411" spans="4:4" x14ac:dyDescent="0.2">
      <c r="D411" s="139"/>
    </row>
    <row r="412" spans="4:4" x14ac:dyDescent="0.2">
      <c r="D412" s="139"/>
    </row>
    <row r="413" spans="4:4" x14ac:dyDescent="0.2">
      <c r="D413" s="139"/>
    </row>
    <row r="414" spans="4:4" x14ac:dyDescent="0.2">
      <c r="D414" s="139"/>
    </row>
    <row r="415" spans="4:4" x14ac:dyDescent="0.2">
      <c r="D415" s="139"/>
    </row>
    <row r="416" spans="4:4" x14ac:dyDescent="0.2">
      <c r="D416" s="139"/>
    </row>
    <row r="417" spans="4:4" x14ac:dyDescent="0.2">
      <c r="D417" s="139"/>
    </row>
    <row r="418" spans="4:4" x14ac:dyDescent="0.2">
      <c r="D418" s="139"/>
    </row>
    <row r="419" spans="4:4" x14ac:dyDescent="0.2">
      <c r="D419" s="139"/>
    </row>
    <row r="420" spans="4:4" x14ac:dyDescent="0.2">
      <c r="D420" s="139"/>
    </row>
    <row r="421" spans="4:4" x14ac:dyDescent="0.2">
      <c r="D421" s="139"/>
    </row>
    <row r="422" spans="4:4" x14ac:dyDescent="0.2">
      <c r="D422" s="139"/>
    </row>
    <row r="423" spans="4:4" x14ac:dyDescent="0.2">
      <c r="D423" s="139"/>
    </row>
    <row r="424" spans="4:4" x14ac:dyDescent="0.2">
      <c r="D424" s="139"/>
    </row>
    <row r="425" spans="4:4" x14ac:dyDescent="0.2">
      <c r="D425" s="139"/>
    </row>
    <row r="426" spans="4:4" x14ac:dyDescent="0.2">
      <c r="D426" s="139"/>
    </row>
    <row r="427" spans="4:4" x14ac:dyDescent="0.2">
      <c r="D427" s="139"/>
    </row>
    <row r="428" spans="4:4" x14ac:dyDescent="0.2">
      <c r="D428" s="139"/>
    </row>
    <row r="429" spans="4:4" x14ac:dyDescent="0.2">
      <c r="D429" s="139"/>
    </row>
    <row r="430" spans="4:4" x14ac:dyDescent="0.2">
      <c r="D430" s="139"/>
    </row>
    <row r="431" spans="4:4" x14ac:dyDescent="0.2">
      <c r="D431" s="139"/>
    </row>
    <row r="432" spans="4:4" x14ac:dyDescent="0.2">
      <c r="D432" s="139"/>
    </row>
    <row r="433" spans="4:4" x14ac:dyDescent="0.2">
      <c r="D433" s="139"/>
    </row>
    <row r="434" spans="4:4" x14ac:dyDescent="0.2">
      <c r="D434" s="139"/>
    </row>
    <row r="435" spans="4:4" x14ac:dyDescent="0.2">
      <c r="D435" s="139"/>
    </row>
    <row r="436" spans="4:4" x14ac:dyDescent="0.2">
      <c r="D436" s="139"/>
    </row>
    <row r="437" spans="4:4" x14ac:dyDescent="0.2">
      <c r="D437" s="139"/>
    </row>
    <row r="438" spans="4:4" x14ac:dyDescent="0.2">
      <c r="D438" s="139"/>
    </row>
    <row r="439" spans="4:4" x14ac:dyDescent="0.2">
      <c r="D439" s="139"/>
    </row>
    <row r="440" spans="4:4" x14ac:dyDescent="0.2">
      <c r="D440" s="139"/>
    </row>
    <row r="441" spans="4:4" x14ac:dyDescent="0.2">
      <c r="D441" s="139"/>
    </row>
    <row r="442" spans="4:4" x14ac:dyDescent="0.2">
      <c r="D442" s="139"/>
    </row>
    <row r="443" spans="4:4" x14ac:dyDescent="0.2">
      <c r="D443" s="139"/>
    </row>
    <row r="444" spans="4:4" x14ac:dyDescent="0.2">
      <c r="D444" s="139"/>
    </row>
    <row r="445" spans="4:4" x14ac:dyDescent="0.2">
      <c r="D445" s="139"/>
    </row>
    <row r="446" spans="4:4" x14ac:dyDescent="0.2">
      <c r="D446" s="139"/>
    </row>
    <row r="447" spans="4:4" x14ac:dyDescent="0.2">
      <c r="D447" s="139"/>
    </row>
    <row r="448" spans="4:4" x14ac:dyDescent="0.2">
      <c r="D448" s="139"/>
    </row>
    <row r="449" spans="4:4" x14ac:dyDescent="0.2">
      <c r="D449" s="139"/>
    </row>
    <row r="450" spans="4:4" x14ac:dyDescent="0.2">
      <c r="D450" s="139"/>
    </row>
    <row r="451" spans="4:4" x14ac:dyDescent="0.2">
      <c r="D451" s="139"/>
    </row>
    <row r="452" spans="4:4" x14ac:dyDescent="0.2">
      <c r="D452" s="139"/>
    </row>
    <row r="453" spans="4:4" x14ac:dyDescent="0.2">
      <c r="D453" s="139"/>
    </row>
    <row r="454" spans="4:4" x14ac:dyDescent="0.2">
      <c r="D454" s="139"/>
    </row>
    <row r="455" spans="4:4" x14ac:dyDescent="0.2">
      <c r="D455" s="139"/>
    </row>
    <row r="456" spans="4:4" x14ac:dyDescent="0.2">
      <c r="D456" s="139"/>
    </row>
    <row r="457" spans="4:4" x14ac:dyDescent="0.2">
      <c r="D457" s="139"/>
    </row>
    <row r="458" spans="4:4" x14ac:dyDescent="0.2">
      <c r="D458" s="139"/>
    </row>
    <row r="459" spans="4:4" x14ac:dyDescent="0.2">
      <c r="D459" s="139"/>
    </row>
    <row r="460" spans="4:4" x14ac:dyDescent="0.2">
      <c r="D460" s="139"/>
    </row>
    <row r="461" spans="4:4" x14ac:dyDescent="0.2">
      <c r="D461" s="139"/>
    </row>
    <row r="462" spans="4:4" x14ac:dyDescent="0.2">
      <c r="D462" s="139"/>
    </row>
    <row r="463" spans="4:4" x14ac:dyDescent="0.2">
      <c r="D463" s="139"/>
    </row>
    <row r="464" spans="4:4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Kolářová Tereza</dc:creator>
  <cp:lastModifiedBy>Milos</cp:lastModifiedBy>
  <cp:lastPrinted>2014-02-28T09:52:57Z</cp:lastPrinted>
  <dcterms:created xsi:type="dcterms:W3CDTF">2009-04-08T07:15:50Z</dcterms:created>
  <dcterms:modified xsi:type="dcterms:W3CDTF">2019-01-28T17:11:52Z</dcterms:modified>
</cp:coreProperties>
</file>