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AAA-zaloha FLASH disk 1.7.2008\akce\BERNARTICE-SKOLA\MMR 2023 - ZTV 8.kvetna\VR\"/>
    </mc:Choice>
  </mc:AlternateContent>
  <bookViews>
    <workbookView xWindow="0" yWindow="0" windowWidth="19200" windowHeight="11595" tabRatio="749"/>
  </bookViews>
  <sheets>
    <sheet name="Rekapitulace stavby" sheetId="1" r:id="rId1"/>
    <sheet name="D.2.1. - vodovod a vodovo..." sheetId="2" r:id="rId2"/>
    <sheet name="D.2.2. - splaškové stoky ..." sheetId="3" r:id="rId3"/>
    <sheet name="D.2.3. - plynovod a plyno..." sheetId="4" r:id="rId4"/>
  </sheets>
  <definedNames>
    <definedName name="_xlnm._FilterDatabase" localSheetId="1" hidden="1">'D.2.1. - vodovod a vodovo...'!$C$122:$K$207</definedName>
    <definedName name="_xlnm._FilterDatabase" localSheetId="2" hidden="1">'D.2.2. - splaškové stoky ...'!$C$123:$K$188</definedName>
    <definedName name="_xlnm._FilterDatabase" localSheetId="3" hidden="1">'D.2.3. - plynovod a plyno...'!$C$124:$K$179</definedName>
    <definedName name="_xlnm.Print_Area" localSheetId="1">'D.2.1. - vodovod a vodovo...'!$C$4:$J$76,'D.2.1. - vodovod a vodovo...'!$C$82:$J$104,'D.2.1. - vodovod a vodovo...'!$C$110:$K$207</definedName>
    <definedName name="_xlnm.Print_Area" localSheetId="2">'D.2.2. - splaškové stoky ...'!$C$4:$J$76,'D.2.2. - splaškové stoky ...'!$C$82:$J$105,'D.2.2. - splaškové stoky ...'!$C$111:$K$188</definedName>
    <definedName name="_xlnm.Print_Area" localSheetId="3">'D.2.3. - plynovod a plyno...'!$C$4:$J$76,'D.2.3. - plynovod a plyno...'!$C$82:$J$106,'D.2.3. - plynovod a plyno...'!$C$112:$K$179</definedName>
    <definedName name="_xlnm.Print_Area" localSheetId="0">'Rekapitulace stavby'!$D$4:$AO$76,'Rekapitulace stavby'!$C$82:$AQ$98</definedName>
    <definedName name="_xlnm.Print_Titles" localSheetId="1">'D.2.1. - vodovod a vodovo...'!$122:$122</definedName>
    <definedName name="_xlnm.Print_Titles" localSheetId="2">'D.2.2. - splaškové stoky ...'!$123:$123</definedName>
    <definedName name="_xlnm.Print_Titles" localSheetId="3">'D.2.3. - plynovod a plyno...'!$124:$124</definedName>
    <definedName name="_xlnm.Print_Titles" localSheetId="0">'Rekapitulace stavby'!$92:$92</definedName>
  </definedNames>
  <calcPr calcId="152511"/>
</workbook>
</file>

<file path=xl/calcChain.xml><?xml version="1.0" encoding="utf-8"?>
<calcChain xmlns="http://schemas.openxmlformats.org/spreadsheetml/2006/main">
  <c r="J34" i="2" l="1"/>
  <c r="J34" i="3"/>
  <c r="J34" i="4"/>
  <c r="H71" i="4"/>
  <c r="H70" i="4"/>
  <c r="H69" i="4"/>
  <c r="H68" i="4"/>
  <c r="H67" i="4"/>
  <c r="H66" i="4"/>
  <c r="H71" i="3"/>
  <c r="H70" i="3"/>
  <c r="H69" i="3"/>
  <c r="H68" i="3"/>
  <c r="H67" i="3"/>
  <c r="H66" i="3"/>
  <c r="H71" i="2"/>
  <c r="H67" i="2"/>
  <c r="H68" i="2"/>
  <c r="H69" i="2"/>
  <c r="H70" i="2"/>
  <c r="H66" i="2"/>
  <c r="AN8" i="1"/>
  <c r="AN14" i="1"/>
  <c r="AN13" i="1"/>
  <c r="E14" i="1"/>
  <c r="J158" i="2" l="1"/>
  <c r="J153" i="2"/>
  <c r="J136" i="2"/>
  <c r="J139" i="2"/>
  <c r="J142" i="2"/>
  <c r="J37" i="4" l="1"/>
  <c r="J36" i="4"/>
  <c r="AY97" i="1" s="1"/>
  <c r="J35" i="4"/>
  <c r="AX97" i="1"/>
  <c r="T179" i="4"/>
  <c r="T178" i="4" s="1"/>
  <c r="R179" i="4"/>
  <c r="R178" i="4" s="1"/>
  <c r="P179" i="4"/>
  <c r="P178" i="4" s="1"/>
  <c r="T177" i="4"/>
  <c r="R177" i="4"/>
  <c r="P177" i="4"/>
  <c r="T174" i="4"/>
  <c r="R174" i="4"/>
  <c r="P174" i="4"/>
  <c r="T173" i="4"/>
  <c r="R173" i="4"/>
  <c r="P173" i="4"/>
  <c r="T172" i="4"/>
  <c r="R172" i="4"/>
  <c r="P172" i="4"/>
  <c r="T171" i="4"/>
  <c r="R171" i="4"/>
  <c r="P171" i="4"/>
  <c r="T168" i="4"/>
  <c r="R168" i="4"/>
  <c r="P168" i="4"/>
  <c r="T167" i="4"/>
  <c r="R167" i="4"/>
  <c r="P167" i="4"/>
  <c r="T166" i="4"/>
  <c r="R166" i="4"/>
  <c r="P166" i="4"/>
  <c r="T165" i="4"/>
  <c r="R165" i="4"/>
  <c r="P165" i="4"/>
  <c r="T164" i="4"/>
  <c r="R164" i="4"/>
  <c r="P164" i="4"/>
  <c r="T163" i="4"/>
  <c r="R163" i="4"/>
  <c r="P163" i="4"/>
  <c r="T162" i="4"/>
  <c r="R162" i="4"/>
  <c r="P162" i="4"/>
  <c r="T161" i="4"/>
  <c r="R161" i="4"/>
  <c r="P161" i="4"/>
  <c r="T160" i="4"/>
  <c r="R160" i="4"/>
  <c r="P160" i="4"/>
  <c r="T159" i="4"/>
  <c r="R159" i="4"/>
  <c r="P159" i="4"/>
  <c r="T158" i="4"/>
  <c r="R158" i="4"/>
  <c r="P158" i="4"/>
  <c r="T157" i="4"/>
  <c r="R157" i="4"/>
  <c r="P157" i="4"/>
  <c r="T156" i="4"/>
  <c r="R156" i="4"/>
  <c r="P156" i="4"/>
  <c r="T155" i="4"/>
  <c r="R155" i="4"/>
  <c r="P155" i="4"/>
  <c r="T154" i="4"/>
  <c r="R154" i="4"/>
  <c r="P154" i="4"/>
  <c r="T151" i="4"/>
  <c r="T150" i="4" s="1"/>
  <c r="R151" i="4"/>
  <c r="R150" i="4" s="1"/>
  <c r="P151" i="4"/>
  <c r="P150" i="4" s="1"/>
  <c r="T147" i="4"/>
  <c r="R147" i="4"/>
  <c r="P147" i="4"/>
  <c r="T145" i="4"/>
  <c r="R145" i="4"/>
  <c r="P145" i="4"/>
  <c r="T143" i="4"/>
  <c r="R143" i="4"/>
  <c r="P143" i="4"/>
  <c r="T141" i="4"/>
  <c r="R141" i="4"/>
  <c r="P141" i="4"/>
  <c r="T138" i="4"/>
  <c r="R138" i="4"/>
  <c r="P138" i="4"/>
  <c r="T135" i="4"/>
  <c r="R135" i="4"/>
  <c r="P135" i="4"/>
  <c r="T133" i="4"/>
  <c r="R133" i="4"/>
  <c r="P133" i="4"/>
  <c r="T131" i="4"/>
  <c r="R131" i="4"/>
  <c r="P131" i="4"/>
  <c r="T128" i="4"/>
  <c r="R128" i="4"/>
  <c r="P128" i="4"/>
  <c r="F119" i="4"/>
  <c r="E117" i="4"/>
  <c r="F89" i="4"/>
  <c r="E87" i="4"/>
  <c r="J24" i="4"/>
  <c r="E24" i="4"/>
  <c r="J92" i="4" s="1"/>
  <c r="J23" i="4"/>
  <c r="J21" i="4"/>
  <c r="E21" i="4"/>
  <c r="J121" i="4" s="1"/>
  <c r="J20" i="4"/>
  <c r="J18" i="4"/>
  <c r="E18" i="4"/>
  <c r="F122" i="4" s="1"/>
  <c r="J17" i="4"/>
  <c r="J15" i="4"/>
  <c r="E15" i="4"/>
  <c r="F91" i="4" s="1"/>
  <c r="J14" i="4"/>
  <c r="J12" i="4"/>
  <c r="J119" i="4" s="1"/>
  <c r="E7" i="4"/>
  <c r="E115" i="4" s="1"/>
  <c r="J37" i="3"/>
  <c r="J36" i="3"/>
  <c r="AY96" i="1"/>
  <c r="J35" i="3"/>
  <c r="AX96" i="1" s="1"/>
  <c r="T188" i="3"/>
  <c r="T187" i="3" s="1"/>
  <c r="R188" i="3"/>
  <c r="R187" i="3" s="1"/>
  <c r="P188" i="3"/>
  <c r="P187" i="3" s="1"/>
  <c r="T186" i="3"/>
  <c r="R186" i="3"/>
  <c r="P186" i="3"/>
  <c r="T183" i="3"/>
  <c r="R183" i="3"/>
  <c r="P183" i="3"/>
  <c r="T181" i="3"/>
  <c r="R181" i="3"/>
  <c r="P181" i="3"/>
  <c r="T180" i="3"/>
  <c r="R180" i="3"/>
  <c r="P180" i="3"/>
  <c r="T179" i="3"/>
  <c r="R179" i="3"/>
  <c r="P179" i="3"/>
  <c r="T178" i="3"/>
  <c r="R178" i="3"/>
  <c r="P178" i="3"/>
  <c r="T177" i="3"/>
  <c r="R177" i="3"/>
  <c r="P177" i="3"/>
  <c r="T176" i="3"/>
  <c r="R176" i="3"/>
  <c r="P176" i="3"/>
  <c r="T175" i="3"/>
  <c r="R175" i="3"/>
  <c r="P175" i="3"/>
  <c r="T174" i="3"/>
  <c r="R174" i="3"/>
  <c r="P174" i="3"/>
  <c r="T173" i="3"/>
  <c r="R173" i="3"/>
  <c r="P173" i="3"/>
  <c r="T172" i="3"/>
  <c r="R172" i="3"/>
  <c r="P172" i="3"/>
  <c r="T171" i="3"/>
  <c r="R171" i="3"/>
  <c r="P171" i="3"/>
  <c r="T170" i="3"/>
  <c r="R170" i="3"/>
  <c r="P170" i="3"/>
  <c r="T169" i="3"/>
  <c r="R169" i="3"/>
  <c r="P169" i="3"/>
  <c r="T168" i="3"/>
  <c r="R168" i="3"/>
  <c r="P168" i="3"/>
  <c r="T167" i="3"/>
  <c r="R167" i="3"/>
  <c r="P167" i="3"/>
  <c r="T166" i="3"/>
  <c r="R166" i="3"/>
  <c r="P166" i="3"/>
  <c r="T165" i="3"/>
  <c r="R165" i="3"/>
  <c r="P165" i="3"/>
  <c r="T164" i="3"/>
  <c r="R164" i="3"/>
  <c r="P164" i="3"/>
  <c r="T163" i="3"/>
  <c r="R163" i="3"/>
  <c r="P163" i="3"/>
  <c r="T162" i="3"/>
  <c r="R162" i="3"/>
  <c r="P162" i="3"/>
  <c r="T161" i="3"/>
  <c r="R161" i="3"/>
  <c r="P161" i="3"/>
  <c r="T160" i="3"/>
  <c r="R160" i="3"/>
  <c r="P160" i="3"/>
  <c r="T159" i="3"/>
  <c r="R159" i="3"/>
  <c r="P159" i="3"/>
  <c r="T158" i="3"/>
  <c r="R158" i="3"/>
  <c r="P158" i="3"/>
  <c r="T157" i="3"/>
  <c r="R157" i="3"/>
  <c r="P157" i="3"/>
  <c r="T156" i="3"/>
  <c r="R156" i="3"/>
  <c r="P156" i="3"/>
  <c r="T152" i="3"/>
  <c r="R152" i="3"/>
  <c r="P152" i="3"/>
  <c r="T150" i="3"/>
  <c r="R150" i="3"/>
  <c r="P150" i="3"/>
  <c r="T146" i="3"/>
  <c r="R146" i="3"/>
  <c r="P146" i="3"/>
  <c r="T144" i="3"/>
  <c r="R144" i="3"/>
  <c r="P144" i="3"/>
  <c r="T142" i="3"/>
  <c r="R142" i="3"/>
  <c r="P142" i="3"/>
  <c r="T140" i="3"/>
  <c r="R140" i="3"/>
  <c r="P140" i="3"/>
  <c r="T137" i="3"/>
  <c r="R137" i="3"/>
  <c r="P137" i="3"/>
  <c r="T134" i="3"/>
  <c r="R134" i="3"/>
  <c r="P134" i="3"/>
  <c r="T132" i="3"/>
  <c r="R132" i="3"/>
  <c r="P132" i="3"/>
  <c r="T130" i="3"/>
  <c r="R130" i="3"/>
  <c r="P130" i="3"/>
  <c r="T127" i="3"/>
  <c r="R127" i="3"/>
  <c r="P127" i="3"/>
  <c r="F118" i="3"/>
  <c r="E116" i="3"/>
  <c r="F89" i="3"/>
  <c r="E87" i="3"/>
  <c r="J24" i="3"/>
  <c r="E24" i="3"/>
  <c r="J121" i="3" s="1"/>
  <c r="J23" i="3"/>
  <c r="J21" i="3"/>
  <c r="E21" i="3"/>
  <c r="J120" i="3" s="1"/>
  <c r="J20" i="3"/>
  <c r="J18" i="3"/>
  <c r="E18" i="3"/>
  <c r="F121" i="3" s="1"/>
  <c r="J17" i="3"/>
  <c r="J15" i="3"/>
  <c r="E15" i="3"/>
  <c r="F91" i="3" s="1"/>
  <c r="J14" i="3"/>
  <c r="J12" i="3"/>
  <c r="J89" i="3" s="1"/>
  <c r="E7" i="3"/>
  <c r="E114" i="3" s="1"/>
  <c r="J37" i="2"/>
  <c r="J36" i="2"/>
  <c r="AY95" i="1" s="1"/>
  <c r="J35" i="2"/>
  <c r="AX95" i="1" s="1"/>
  <c r="T207" i="2"/>
  <c r="T206" i="2" s="1"/>
  <c r="R207" i="2"/>
  <c r="R206" i="2" s="1"/>
  <c r="P207" i="2"/>
  <c r="P206" i="2" s="1"/>
  <c r="T205" i="2"/>
  <c r="R205" i="2"/>
  <c r="P205" i="2"/>
  <c r="T202" i="2"/>
  <c r="R202" i="2"/>
  <c r="P202" i="2"/>
  <c r="T201" i="2"/>
  <c r="R201" i="2"/>
  <c r="P201" i="2"/>
  <c r="T200" i="2"/>
  <c r="R200" i="2"/>
  <c r="P200" i="2"/>
  <c r="T199" i="2"/>
  <c r="R199" i="2"/>
  <c r="P199" i="2"/>
  <c r="T198" i="2"/>
  <c r="R198" i="2"/>
  <c r="P198" i="2"/>
  <c r="T197" i="2"/>
  <c r="R197" i="2"/>
  <c r="P197" i="2"/>
  <c r="T196" i="2"/>
  <c r="R196" i="2"/>
  <c r="P196" i="2"/>
  <c r="T195" i="2"/>
  <c r="R195" i="2"/>
  <c r="P195" i="2"/>
  <c r="T194" i="2"/>
  <c r="R194" i="2"/>
  <c r="P194" i="2"/>
  <c r="T193" i="2"/>
  <c r="R193" i="2"/>
  <c r="P193" i="2"/>
  <c r="T192" i="2"/>
  <c r="R192" i="2"/>
  <c r="P192" i="2"/>
  <c r="T191" i="2"/>
  <c r="R191" i="2"/>
  <c r="P191" i="2"/>
  <c r="T190" i="2"/>
  <c r="R190" i="2"/>
  <c r="P190" i="2"/>
  <c r="T189" i="2"/>
  <c r="R189" i="2"/>
  <c r="P189" i="2"/>
  <c r="T188" i="2"/>
  <c r="R188" i="2"/>
  <c r="P188" i="2"/>
  <c r="T187" i="2"/>
  <c r="R187" i="2"/>
  <c r="P187" i="2"/>
  <c r="T186" i="2"/>
  <c r="R186" i="2"/>
  <c r="P186" i="2"/>
  <c r="T185" i="2"/>
  <c r="R185" i="2"/>
  <c r="P185" i="2"/>
  <c r="T184" i="2"/>
  <c r="R184" i="2"/>
  <c r="P184" i="2"/>
  <c r="T183" i="2"/>
  <c r="R183" i="2"/>
  <c r="P183" i="2"/>
  <c r="T182" i="2"/>
  <c r="R182" i="2"/>
  <c r="P182" i="2"/>
  <c r="T181" i="2"/>
  <c r="R181" i="2"/>
  <c r="P181" i="2"/>
  <c r="T180" i="2"/>
  <c r="R180" i="2"/>
  <c r="P180" i="2"/>
  <c r="T179" i="2"/>
  <c r="R179" i="2"/>
  <c r="P179" i="2"/>
  <c r="T178" i="2"/>
  <c r="R178" i="2"/>
  <c r="P178" i="2"/>
  <c r="T177" i="2"/>
  <c r="R177" i="2"/>
  <c r="P177" i="2"/>
  <c r="T176" i="2"/>
  <c r="R176" i="2"/>
  <c r="P176" i="2"/>
  <c r="T175" i="2"/>
  <c r="R175" i="2"/>
  <c r="P175" i="2"/>
  <c r="T174" i="2"/>
  <c r="R174" i="2"/>
  <c r="P174" i="2"/>
  <c r="T173" i="2"/>
  <c r="R173" i="2"/>
  <c r="P173" i="2"/>
  <c r="T172" i="2"/>
  <c r="R172" i="2"/>
  <c r="P172" i="2"/>
  <c r="T171" i="2"/>
  <c r="R171" i="2"/>
  <c r="P171" i="2"/>
  <c r="T170" i="2"/>
  <c r="R170" i="2"/>
  <c r="P170" i="2"/>
  <c r="T169" i="2"/>
  <c r="R169" i="2"/>
  <c r="P169" i="2"/>
  <c r="T168" i="2"/>
  <c r="R168" i="2"/>
  <c r="P168" i="2"/>
  <c r="T167" i="2"/>
  <c r="R167" i="2"/>
  <c r="P167" i="2"/>
  <c r="T166" i="2"/>
  <c r="R166" i="2"/>
  <c r="P166" i="2"/>
  <c r="T165" i="2"/>
  <c r="R165" i="2"/>
  <c r="P165" i="2"/>
  <c r="T164" i="2"/>
  <c r="R164" i="2"/>
  <c r="P164" i="2"/>
  <c r="T163" i="2"/>
  <c r="R163" i="2"/>
  <c r="P163" i="2"/>
  <c r="T162" i="2"/>
  <c r="R162" i="2"/>
  <c r="P162" i="2"/>
  <c r="T161" i="2"/>
  <c r="R161" i="2"/>
  <c r="P161" i="2"/>
  <c r="T156" i="2"/>
  <c r="T155" i="2" s="1"/>
  <c r="R156" i="2"/>
  <c r="R155" i="2" s="1"/>
  <c r="P156" i="2"/>
  <c r="P155" i="2" s="1"/>
  <c r="T150" i="2"/>
  <c r="R150" i="2"/>
  <c r="P150" i="2"/>
  <c r="T148" i="2"/>
  <c r="R148" i="2"/>
  <c r="P148" i="2"/>
  <c r="T146" i="2"/>
  <c r="R146" i="2"/>
  <c r="P146" i="2"/>
  <c r="T144" i="2"/>
  <c r="R144" i="2"/>
  <c r="P144" i="2"/>
  <c r="T142" i="2"/>
  <c r="R142" i="2"/>
  <c r="P142" i="2"/>
  <c r="T139" i="2"/>
  <c r="R139" i="2"/>
  <c r="P139" i="2"/>
  <c r="T136" i="2"/>
  <c r="R136" i="2"/>
  <c r="P136" i="2"/>
  <c r="T130" i="2"/>
  <c r="R130" i="2"/>
  <c r="P130" i="2"/>
  <c r="T126" i="2"/>
  <c r="R126" i="2"/>
  <c r="P126" i="2"/>
  <c r="F117" i="2"/>
  <c r="E115" i="2"/>
  <c r="F89" i="2"/>
  <c r="E87" i="2"/>
  <c r="J24" i="2"/>
  <c r="E24" i="2"/>
  <c r="J92" i="2" s="1"/>
  <c r="J23" i="2"/>
  <c r="J21" i="2"/>
  <c r="E21" i="2"/>
  <c r="J91" i="2" s="1"/>
  <c r="J20" i="2"/>
  <c r="J18" i="2"/>
  <c r="E18" i="2"/>
  <c r="F120" i="2" s="1"/>
  <c r="J17" i="2"/>
  <c r="J15" i="2"/>
  <c r="E15" i="2"/>
  <c r="F119" i="2" s="1"/>
  <c r="J14" i="2"/>
  <c r="J12" i="2"/>
  <c r="J89" i="2" s="1"/>
  <c r="E7" i="2"/>
  <c r="E113" i="2" s="1"/>
  <c r="L90" i="1"/>
  <c r="AM90" i="1"/>
  <c r="AM89" i="1"/>
  <c r="L89" i="1"/>
  <c r="AM87" i="1"/>
  <c r="L87" i="1"/>
  <c r="L85" i="1"/>
  <c r="L84" i="1"/>
  <c r="J173" i="2"/>
  <c r="J175" i="2"/>
  <c r="J200" i="2"/>
  <c r="J178" i="3"/>
  <c r="J181" i="3"/>
  <c r="J172" i="3"/>
  <c r="J169" i="3"/>
  <c r="J158" i="3"/>
  <c r="J174" i="3"/>
  <c r="J134" i="3"/>
  <c r="J133" i="4"/>
  <c r="J164" i="4"/>
  <c r="J155" i="4"/>
  <c r="J126" i="2"/>
  <c r="AS94" i="1"/>
  <c r="J152" i="3"/>
  <c r="J183" i="3"/>
  <c r="J156" i="3"/>
  <c r="J147" i="4"/>
  <c r="J172" i="2"/>
  <c r="J150" i="2"/>
  <c r="J198" i="2"/>
  <c r="J144" i="2"/>
  <c r="J173" i="3"/>
  <c r="J162" i="3"/>
  <c r="J142" i="3"/>
  <c r="J146" i="3"/>
  <c r="J138" i="4"/>
  <c r="J162" i="2"/>
  <c r="J167" i="2"/>
  <c r="J174" i="2"/>
  <c r="J205" i="2"/>
  <c r="J169" i="2"/>
  <c r="J186" i="3"/>
  <c r="J164" i="3"/>
  <c r="J163" i="3"/>
  <c r="J161" i="3"/>
  <c r="J137" i="3"/>
  <c r="J163" i="4"/>
  <c r="J157" i="4"/>
  <c r="J165" i="4"/>
  <c r="J159" i="4"/>
  <c r="J187" i="2"/>
  <c r="J171" i="2"/>
  <c r="J193" i="2"/>
  <c r="J166" i="2"/>
  <c r="J168" i="3"/>
  <c r="J188" i="3"/>
  <c r="J187" i="3" s="1"/>
  <c r="J179" i="3"/>
  <c r="J161" i="4"/>
  <c r="J145" i="4"/>
  <c r="J177" i="4"/>
  <c r="J168" i="4"/>
  <c r="J183" i="2"/>
  <c r="J188" i="2"/>
  <c r="J165" i="2"/>
  <c r="J180" i="2"/>
  <c r="J160" i="3"/>
  <c r="J180" i="3"/>
  <c r="J158" i="4"/>
  <c r="J135" i="4"/>
  <c r="J151" i="4"/>
  <c r="J150" i="4" s="1"/>
  <c r="J207" i="2"/>
  <c r="J206" i="2" s="1"/>
  <c r="J156" i="2"/>
  <c r="J155" i="2" s="1"/>
  <c r="J196" i="2"/>
  <c r="J176" i="2"/>
  <c r="J197" i="2"/>
  <c r="J201" i="2"/>
  <c r="J130" i="3"/>
  <c r="J150" i="3"/>
  <c r="J162" i="4"/>
  <c r="J156" i="4"/>
  <c r="J190" i="2"/>
  <c r="J164" i="2"/>
  <c r="J194" i="2"/>
  <c r="J178" i="2"/>
  <c r="J186" i="2"/>
  <c r="J144" i="3"/>
  <c r="J167" i="3"/>
  <c r="J170" i="3"/>
  <c r="J166" i="3"/>
  <c r="J127" i="3"/>
  <c r="J132" i="3"/>
  <c r="J167" i="4"/>
  <c r="J154" i="4"/>
  <c r="J172" i="4"/>
  <c r="J189" i="2"/>
  <c r="J177" i="2"/>
  <c r="J181" i="2"/>
  <c r="J161" i="2"/>
  <c r="J185" i="2"/>
  <c r="J159" i="3"/>
  <c r="J175" i="3"/>
  <c r="J173" i="4"/>
  <c r="J166" i="4"/>
  <c r="J131" i="4"/>
  <c r="J174" i="4"/>
  <c r="J179" i="4"/>
  <c r="J178" i="4" s="1"/>
  <c r="J184" i="2"/>
  <c r="J202" i="2"/>
  <c r="J182" i="2"/>
  <c r="J195" i="2"/>
  <c r="J148" i="2"/>
  <c r="J199" i="2"/>
  <c r="J130" i="2"/>
  <c r="J192" i="2"/>
  <c r="J146" i="2"/>
  <c r="J157" i="3"/>
  <c r="J165" i="3"/>
  <c r="J140" i="3"/>
  <c r="J177" i="3"/>
  <c r="J171" i="4"/>
  <c r="J179" i="2"/>
  <c r="J191" i="2"/>
  <c r="J170" i="2"/>
  <c r="J163" i="2"/>
  <c r="J168" i="2"/>
  <c r="J176" i="3"/>
  <c r="J171" i="3"/>
  <c r="J143" i="4"/>
  <c r="J141" i="4"/>
  <c r="J128" i="4"/>
  <c r="J160" i="4"/>
  <c r="J149" i="3" l="1"/>
  <c r="J185" i="3"/>
  <c r="J184" i="3" s="1"/>
  <c r="J126" i="3"/>
  <c r="J98" i="3" s="1"/>
  <c r="J182" i="3"/>
  <c r="J101" i="3" s="1"/>
  <c r="J155" i="3"/>
  <c r="J170" i="4"/>
  <c r="J169" i="4" s="1"/>
  <c r="J101" i="4" s="1"/>
  <c r="J176" i="4"/>
  <c r="J175" i="4" s="1"/>
  <c r="J125" i="2"/>
  <c r="J160" i="2"/>
  <c r="J204" i="2"/>
  <c r="J203" i="2" s="1"/>
  <c r="J153" i="4"/>
  <c r="J100" i="4" s="1"/>
  <c r="J127" i="4"/>
  <c r="T155" i="3"/>
  <c r="P125" i="2"/>
  <c r="T125" i="2"/>
  <c r="P204" i="2"/>
  <c r="P203" i="2" s="1"/>
  <c r="T126" i="3"/>
  <c r="R182" i="3"/>
  <c r="R125" i="2"/>
  <c r="R204" i="2"/>
  <c r="R203" i="2" s="1"/>
  <c r="P149" i="3"/>
  <c r="T185" i="3"/>
  <c r="T184" i="3" s="1"/>
  <c r="P127" i="4"/>
  <c r="T160" i="2"/>
  <c r="J99" i="3"/>
  <c r="P182" i="3"/>
  <c r="T153" i="4"/>
  <c r="P126" i="3"/>
  <c r="T170" i="4"/>
  <c r="T169" i="4" s="1"/>
  <c r="T149" i="3"/>
  <c r="P185" i="3"/>
  <c r="P184" i="3" s="1"/>
  <c r="R127" i="4"/>
  <c r="P170" i="4"/>
  <c r="P169" i="4"/>
  <c r="R160" i="2"/>
  <c r="R155" i="3"/>
  <c r="R170" i="4"/>
  <c r="R169" i="4"/>
  <c r="T204" i="2"/>
  <c r="T203" i="2" s="1"/>
  <c r="P155" i="3"/>
  <c r="J102" i="3"/>
  <c r="R153" i="4"/>
  <c r="P176" i="4"/>
  <c r="P175" i="4" s="1"/>
  <c r="R149" i="3"/>
  <c r="R185" i="3"/>
  <c r="R184" i="3" s="1"/>
  <c r="T127" i="4"/>
  <c r="T176" i="4"/>
  <c r="T175" i="4" s="1"/>
  <c r="P160" i="2"/>
  <c r="R126" i="3"/>
  <c r="T182" i="3"/>
  <c r="P153" i="4"/>
  <c r="R176" i="4"/>
  <c r="R175" i="4"/>
  <c r="J103" i="2"/>
  <c r="J104" i="3"/>
  <c r="J99" i="4"/>
  <c r="J99" i="2"/>
  <c r="J105" i="4"/>
  <c r="E85" i="4"/>
  <c r="J122" i="4"/>
  <c r="J91" i="4"/>
  <c r="J89" i="4"/>
  <c r="F92" i="4"/>
  <c r="F121" i="4"/>
  <c r="J118" i="3"/>
  <c r="J92" i="3"/>
  <c r="E85" i="3"/>
  <c r="J91" i="3"/>
  <c r="F120" i="3"/>
  <c r="F92" i="3"/>
  <c r="F92" i="2"/>
  <c r="J117" i="2"/>
  <c r="J120" i="2"/>
  <c r="E85" i="2"/>
  <c r="F91" i="2"/>
  <c r="J119" i="2"/>
  <c r="F36" i="2"/>
  <c r="F37" i="2"/>
  <c r="BD95" i="1" s="1"/>
  <c r="F37" i="3"/>
  <c r="BD96" i="1" s="1"/>
  <c r="BA97" i="1"/>
  <c r="BA96" i="1"/>
  <c r="F35" i="2"/>
  <c r="BB95" i="1" s="1"/>
  <c r="F37" i="4"/>
  <c r="BD97" i="1" s="1"/>
  <c r="F35" i="3"/>
  <c r="BB96" i="1" s="1"/>
  <c r="AW96" i="1"/>
  <c r="AW95" i="1"/>
  <c r="F36" i="3"/>
  <c r="F36" i="4"/>
  <c r="BC97" i="1" s="1"/>
  <c r="F35" i="4"/>
  <c r="BB97" i="1" s="1"/>
  <c r="BA95" i="1"/>
  <c r="AW97" i="1"/>
  <c r="J125" i="3" l="1"/>
  <c r="J124" i="3" s="1"/>
  <c r="J30" i="3" s="1"/>
  <c r="J100" i="3"/>
  <c r="J104" i="4"/>
  <c r="J98" i="4"/>
  <c r="J126" i="4"/>
  <c r="J125" i="4" s="1"/>
  <c r="J124" i="2"/>
  <c r="J123" i="2" s="1"/>
  <c r="J100" i="2"/>
  <c r="J101" i="2"/>
  <c r="J98" i="2"/>
  <c r="T126" i="4"/>
  <c r="T125" i="4" s="1"/>
  <c r="J103" i="3"/>
  <c r="R125" i="3"/>
  <c r="R124" i="3" s="1"/>
  <c r="J102" i="2"/>
  <c r="P125" i="3"/>
  <c r="P124" i="3" s="1"/>
  <c r="AU96" i="1" s="1"/>
  <c r="P126" i="4"/>
  <c r="P125" i="4" s="1"/>
  <c r="AU97" i="1" s="1"/>
  <c r="T125" i="3"/>
  <c r="T124" i="3" s="1"/>
  <c r="T124" i="2"/>
  <c r="T123" i="2" s="1"/>
  <c r="R124" i="2"/>
  <c r="R123" i="2" s="1"/>
  <c r="P124" i="2"/>
  <c r="P123" i="2" s="1"/>
  <c r="AU95" i="1" s="1"/>
  <c r="R126" i="4"/>
  <c r="R125" i="4" s="1"/>
  <c r="J102" i="4"/>
  <c r="J103" i="4"/>
  <c r="BB94" i="1"/>
  <c r="W31" i="1" s="1"/>
  <c r="AY94" i="1"/>
  <c r="W33" i="1"/>
  <c r="BA94" i="1"/>
  <c r="AW94" i="1" s="1"/>
  <c r="AK30" i="1" s="1"/>
  <c r="J97" i="2" l="1"/>
  <c r="J97" i="3"/>
  <c r="AG96" i="1"/>
  <c r="F33" i="3"/>
  <c r="J97" i="4"/>
  <c r="J96" i="2"/>
  <c r="J96" i="4"/>
  <c r="J96" i="3"/>
  <c r="AU94" i="1"/>
  <c r="AX94" i="1"/>
  <c r="W32" i="1"/>
  <c r="J33" i="3" l="1"/>
  <c r="AZ96" i="1"/>
  <c r="J30" i="4"/>
  <c r="J30" i="2"/>
  <c r="AG95" i="1" l="1"/>
  <c r="F33" i="2"/>
  <c r="AV96" i="1"/>
  <c r="AT96" i="1" s="1"/>
  <c r="AN96" i="1" s="1"/>
  <c r="J39" i="3"/>
  <c r="AG97" i="1"/>
  <c r="F33" i="4"/>
  <c r="AG94" i="1" l="1"/>
  <c r="AK26" i="1" s="1"/>
  <c r="J33" i="2"/>
  <c r="AZ95" i="1"/>
  <c r="J33" i="4"/>
  <c r="AZ97" i="1"/>
  <c r="AZ94" i="1" l="1"/>
  <c r="AV94" i="1" s="1"/>
  <c r="AV95" i="1"/>
  <c r="AT95" i="1" s="1"/>
  <c r="AN95" i="1" s="1"/>
  <c r="J39" i="2"/>
  <c r="AV97" i="1"/>
  <c r="AT97" i="1" s="1"/>
  <c r="AN97" i="1" s="1"/>
  <c r="J39" i="4"/>
  <c r="W29" i="1" l="1"/>
  <c r="AK29" i="1"/>
  <c r="AK35" i="1" s="1"/>
  <c r="AT94" i="1"/>
  <c r="AN94" i="1" s="1"/>
</calcChain>
</file>

<file path=xl/sharedStrings.xml><?xml version="1.0" encoding="utf-8"?>
<sst xmlns="http://schemas.openxmlformats.org/spreadsheetml/2006/main" count="1560" uniqueCount="390">
  <si>
    <t>Export Komplet</t>
  </si>
  <si>
    <t/>
  </si>
  <si>
    <t>2.0</t>
  </si>
  <si>
    <t>&gt;&gt;  skryté sloupce  &lt;&lt;</t>
  </si>
  <si>
    <t>REKAPITULACE STAVBY</t>
  </si>
  <si>
    <t>v ---  níže se nacházejí doplnkové a pomocné údaje k sestavám  --- v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</si>
  <si>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</si>
  <si>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</si>
  <si>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</si>
  <si>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</si>
  <si>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</si>
  <si>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</si>
  <si>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</si>
  <si>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</si>
  <si>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</si>
  <si>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</si>
  <si>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</si>
  <si>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</si>
  <si>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</si>
  <si>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</si>
  <si>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</si>
  <si>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</si>
  <si>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</si>
  <si>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</si>
  <si>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</si>
  <si>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</si>
  <si>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</si>
  <si>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</si>
  <si>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</si>
  <si>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</si>
  <si>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</si>
  <si>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</si>
  <si>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</si>
  <si>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</si>
  <si>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</si>
  <si>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</si>
  <si>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</si>
  <si>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</si>
  <si>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</si>
  <si>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</si>
  <si>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</si>
  <si>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</si>
  <si>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</si>
  <si>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</si>
  <si>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</si>
  <si>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</si>
  <si>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</si>
  <si>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</si>
  <si>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</si>
  <si>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</si>
  <si>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</si>
  <si>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</si>
  <si>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</si>
  <si>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</si>
  <si>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</si>
  <si>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</si>
  <si>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Náklady z rozpočtů</t>
  </si>
  <si>
    <t>D</t>
  </si>
  <si>
    <t>/</t>
  </si>
  <si>
    <t>D.2.1.</t>
  </si>
  <si>
    <t>STA</t>
  </si>
  <si>
    <t>1</t>
  </si>
  <si>
    <t>2</t>
  </si>
  <si>
    <t>D.2.2.</t>
  </si>
  <si>
    <t>D.2.3.</t>
  </si>
  <si>
    <t>f11</t>
  </si>
  <si>
    <t>f8</t>
  </si>
  <si>
    <t>KRYCÍ LIST SOUPISU PRACÍ</t>
  </si>
  <si>
    <t>f9</t>
  </si>
  <si>
    <t>f2</t>
  </si>
  <si>
    <t>Objekt:</t>
  </si>
  <si>
    <t>D.2.1. - vodovod a vodovodní přípojky</t>
  </si>
  <si>
    <t>REKAPITULACE ČLENĚNÍ SOUPISU PRACÍ</t>
  </si>
  <si>
    <t>Kód dílu - Popis</t>
  </si>
  <si>
    <t>Cena celkem [CZK]</t>
  </si>
  <si>
    <t>Náklady ze soupisu prací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</si>
  <si>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</si>
  <si>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</si>
  <si>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</si>
  <si>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</si>
  <si>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</si>
  <si>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</si>
  <si>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</si>
  <si>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</si>
  <si>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</si>
  <si>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</si>
  <si>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</si>
  <si>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</si>
  <si>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</si>
  <si>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</si>
  <si>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</si>
  <si>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</si>
  <si>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</si>
  <si>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</si>
  <si>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</si>
  <si>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</si>
  <si>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</si>
  <si>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</si>
  <si>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Zemní práce</t>
  </si>
  <si>
    <t>K</t>
  </si>
  <si>
    <t>132251104</t>
  </si>
  <si>
    <t>Hloubení nezapažených rýh šířky do 800 mm strojně s urovnáním dna do předepsaného profilu a spádu v hornině třídy těžitelnosti I skupiny 3 přes 100 m3</t>
  </si>
  <si>
    <t>m3</t>
  </si>
  <si>
    <t>CS ÚRS 2023 01</t>
  </si>
  <si>
    <t>4</t>
  </si>
  <si>
    <t>VV</t>
  </si>
  <si>
    <t>Součet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</si>
  <si>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</si>
  <si>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</si>
  <si>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3</t>
  </si>
  <si>
    <t>odvoz na skládku</t>
  </si>
  <si>
    <t>167151111</t>
  </si>
  <si>
    <t>Nakládání, skládání a překládání neulehlého výkopku nebo sypaniny strojně nakládání, množství přes 100 m3, z hornin třídy těžitelnosti I, skupiny 1 až 3</t>
  </si>
  <si>
    <t>5</t>
  </si>
  <si>
    <t>t</t>
  </si>
  <si>
    <t>6</t>
  </si>
  <si>
    <t>171251201</t>
  </si>
  <si>
    <t>Uložení sypaniny na skládky nebo meziskládky bez hutnění s upravením uložené sypaniny do předepsaného tvaru</t>
  </si>
  <si>
    <t>7</t>
  </si>
  <si>
    <t>174151101</t>
  </si>
  <si>
    <t>Zásyp sypaninou z jakékoliv horniny strojně s uložením výkopku ve vrstvách se zhutněním jam, šachet, rýh nebo kolem objektů v těchto vykopávkách</t>
  </si>
  <si>
    <t>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</si>
  <si>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</si>
  <si>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</si>
  <si>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9</t>
  </si>
  <si>
    <t>M</t>
  </si>
  <si>
    <t>58337302</t>
  </si>
  <si>
    <t>štěrkopísek frakce 0/16</t>
  </si>
  <si>
    <t>Vodorovné konstrukce</t>
  </si>
  <si>
    <t>451573111</t>
  </si>
  <si>
    <t>Lože pod potrubí, stoky a drobné objekty v otevřeném výkopu z písku a štěrkopísku do 63 mm</t>
  </si>
  <si>
    <t>f1</t>
  </si>
  <si>
    <t>Trubní vedení</t>
  </si>
  <si>
    <t>857242122</t>
  </si>
  <si>
    <t>Montáž litinových tvarovek na potrubí litinovém tlakovém jednoosých na potrubí z trub přírubových v otevřeném výkopu, kanálu nebo v šachtě DN 80</t>
  </si>
  <si>
    <t>kus</t>
  </si>
  <si>
    <t>55250642</t>
  </si>
  <si>
    <t>koleno přírubové s patkou PP litinové DN 80</t>
  </si>
  <si>
    <t>55253236</t>
  </si>
  <si>
    <t>tvarovka přírubová litinová vodovodní PN10/16 DN 80 dl 250mm</t>
  </si>
  <si>
    <t>28654368</t>
  </si>
  <si>
    <t>příruba volná k lemovému nákružku z polypropylénu 90</t>
  </si>
  <si>
    <t>857244122</t>
  </si>
  <si>
    <t>Montáž litinových tvarovek na potrubí litinovém tlakovém odbočných na potrubí z trub přírubových v otevřeném výkopu, kanálu nebo v šachtě DN 80</t>
  </si>
  <si>
    <t>55253510</t>
  </si>
  <si>
    <t>tvarovka přírubová litinová vodovodní s přírubovou odbočkou PN10/40 T-kus DN 80/80</t>
  </si>
  <si>
    <t>857261131</t>
  </si>
  <si>
    <t>Montáž litinových tvarovek na potrubí litinovém tlakovém jednoosých na potrubí z trub hrdlových v otevřeném výkopu, kanálu nebo v šachtě s integrovaným těsněním DN 100</t>
  </si>
  <si>
    <t>552538R3</t>
  </si>
  <si>
    <t>Spojka zakusovací WAGA E100</t>
  </si>
  <si>
    <t>857264122</t>
  </si>
  <si>
    <t>Montáž litinových tvarovek na potrubí litinovém tlakovém odbočných na potrubí z trub přírubových v otevřeném výkopu, kanálu nebo v šachtě DN 100</t>
  </si>
  <si>
    <t>55253515</t>
  </si>
  <si>
    <t>tvarovka přírubová litinová s přírubovou odbočkou,práškový epoxid tl 250µm T-kus DN 100/80</t>
  </si>
  <si>
    <t>871161211</t>
  </si>
  <si>
    <t>Montáž vodovodního potrubí z plastů v otevřeném výkopu z polyetylenu PE 100 svařovaných elektrotvarovkou SDR 11/PN16 D 32 x 3,0 mm</t>
  </si>
  <si>
    <t>m</t>
  </si>
  <si>
    <t>28613110</t>
  </si>
  <si>
    <t>trubka vodovodní PE100 PN 16 SDR11 32x3,0mm</t>
  </si>
  <si>
    <t>871241211</t>
  </si>
  <si>
    <t>Montáž vodovodního potrubí z plastů v otevřeném výkopu z polyetylenu PE 100 svařovaných elektrotvarovkou SDR 11/PN16 D 90 x 8,2 mm</t>
  </si>
  <si>
    <t>28613115</t>
  </si>
  <si>
    <t>trubka vodovodní PE100 PN 16 SDR11 90x8,2mm</t>
  </si>
  <si>
    <t>28613970</t>
  </si>
  <si>
    <t>trubka ochranná PEHD 160x6,2mm</t>
  </si>
  <si>
    <t>26</t>
  </si>
  <si>
    <t>877241101</t>
  </si>
  <si>
    <t>Montáž tvarovek na vodovodním plastovém potrubí z polyetylenu PE 100 elektrotvarovek SDR 11/PN16 spojek, oblouků nebo redukcí d 90</t>
  </si>
  <si>
    <t>28615974</t>
  </si>
  <si>
    <t>elektrospojka SDR11 PE 100 PN16 D 90mm</t>
  </si>
  <si>
    <t>28653135</t>
  </si>
  <si>
    <t>nákružek lemový PE 100 SDR11 90mm</t>
  </si>
  <si>
    <t>891161322</t>
  </si>
  <si>
    <t>Montáž vodovodních armatur na potrubí šoupátek vevařovacích v otevřeném výkopu nebo v šachtách s ručním kolečkem svařovaných na tupo s PE konci SDR 11 PN16 DN 25/32</t>
  </si>
  <si>
    <t>42221144</t>
  </si>
  <si>
    <t>šoupátko s PE vevařovacími konci voda PN10 DN 25/32 PE 100</t>
  </si>
  <si>
    <t>4229107R</t>
  </si>
  <si>
    <t>souprava zemní pro šoupátka DN 25-32mm Rd 1,5m</t>
  </si>
  <si>
    <t>891241112</t>
  </si>
  <si>
    <t>Montáž vodovodních armatur na potrubí šoupátek nebo klapek uzavíracích v otevřeném výkopu nebo v šachtách s osazením zemní soupravy (bez poklopů) DN 80</t>
  </si>
  <si>
    <t>42221116</t>
  </si>
  <si>
    <t>šoupátko s přírubami voda DN 80 PN16</t>
  </si>
  <si>
    <t>42291073</t>
  </si>
  <si>
    <t>souprava zemní pro šoupátka DN 65-80mm Rd 1,5m</t>
  </si>
  <si>
    <t>891247111</t>
  </si>
  <si>
    <t>Montáž vodovodních armatur na potrubí hydrantů podzemních (bez osazení poklopů) DN 80</t>
  </si>
  <si>
    <t>42273591</t>
  </si>
  <si>
    <t>hydrant podzemní DN 80 PN 16 jednoduchý uzávěr krycí v 1500mm</t>
  </si>
  <si>
    <t>891249111</t>
  </si>
  <si>
    <t>Montáž vodovodních armatur na potrubí navrtávacích pasů s ventilem Jt 1 MPa, na potrubí z trub litinových, ocelových nebo plastických hmot DN 80</t>
  </si>
  <si>
    <t>42273545</t>
  </si>
  <si>
    <t>pás navrtávací se závitovým výstupem z tvárné litiny pro vodovodní PE a PVC potrubí 90-1”</t>
  </si>
  <si>
    <t>891261112</t>
  </si>
  <si>
    <t>Montáž vodovodních armatur na potrubí šoupátek nebo klapek uzavíracích v otevřeném výkopu nebo v šachtách s osazením zemní soupravy (bez poklopů) DN 100</t>
  </si>
  <si>
    <t>42221117</t>
  </si>
  <si>
    <t>šoupátko s přírubami voda DN 100 PN16</t>
  </si>
  <si>
    <t>42291074</t>
  </si>
  <si>
    <t>souprava zemní pro šoupátka DN 100-150mm Rd 1,5m</t>
  </si>
  <si>
    <t>893811163</t>
  </si>
  <si>
    <t>Osazení vodoměrné šachty z polypropylenu PP samonosné pro běžné zatížení kruhové, průměru D do 1,2 m, světlé hloubky přes 1,4 m do 1,6 m</t>
  </si>
  <si>
    <t>56230594</t>
  </si>
  <si>
    <t>šachta plastová vodoměrná samonosná kruhová 1,2/1,5m</t>
  </si>
  <si>
    <t>899103112</t>
  </si>
  <si>
    <t>Osazení poklopů litinových a ocelových včetně rámů pro třídu zatížení B125, C250</t>
  </si>
  <si>
    <t>552410R1</t>
  </si>
  <si>
    <t>poklop litinový o rozměrech 600x600 mm, třída poklopu B125</t>
  </si>
  <si>
    <t>899401112</t>
  </si>
  <si>
    <t>Osazení poklopů litinových šoupátkových</t>
  </si>
  <si>
    <t>42291352</t>
  </si>
  <si>
    <t>poklop litinový šoupátkový pro zemní soupravy osazení do terénu a do vozovky</t>
  </si>
  <si>
    <t>899401113</t>
  </si>
  <si>
    <t>Osazení poklopů litinových hydrantových</t>
  </si>
  <si>
    <t>42291452</t>
  </si>
  <si>
    <t>poklop litinový hydrantový DN 80</t>
  </si>
  <si>
    <t>899713111</t>
  </si>
  <si>
    <t>Orientační tabulky na vodovodních a kanalizačních řadech na sloupku ocelovém nebo betonovém</t>
  </si>
  <si>
    <t>899721111</t>
  </si>
  <si>
    <t>Signalizační vodič na potrubí DN do 150 mm</t>
  </si>
  <si>
    <t>899722113</t>
  </si>
  <si>
    <t>Krytí potrubí z plastů výstražnou fólií z PVC šířky 34 cm</t>
  </si>
  <si>
    <t>VRN</t>
  </si>
  <si>
    <t>Vedlejší rozpočtové náklady</t>
  </si>
  <si>
    <t>VRN1</t>
  </si>
  <si>
    <t>Průzkumné, geodetické a projektové práce</t>
  </si>
  <si>
    <t>soubor</t>
  </si>
  <si>
    <t>012303000</t>
  </si>
  <si>
    <t>VRN4</t>
  </si>
  <si>
    <t>Inženýrská činnost</t>
  </si>
  <si>
    <t>043114R01</t>
  </si>
  <si>
    <t>f100</t>
  </si>
  <si>
    <t>f10</t>
  </si>
  <si>
    <t>D.2.2. - splaškové stoky a kanalizační přípojky</t>
  </si>
  <si>
    <t xml:space="preserve">    998 - Přesun hmot</t>
  </si>
  <si>
    <t>132254206</t>
  </si>
  <si>
    <t>Hloubení zapažených rýh šířky přes 800 do 2 000 mm strojně s urovnáním dna do předepsaného profilu a spádu v hornině třídy těžitelnosti I skupiny 3 přes 1 000 do 5 000 m3</t>
  </si>
  <si>
    <t>Výkop pro potrubí o š. 1,2m a hloubce do 2,5m</t>
  </si>
  <si>
    <t>151101101</t>
  </si>
  <si>
    <t>Zřízení pažení a rozepření stěn rýh pro podzemní vedení příložné pro jakoukoliv mezerovitost, hloubky do 2 m</t>
  </si>
  <si>
    <t>m2</t>
  </si>
  <si>
    <t>151101111</t>
  </si>
  <si>
    <t>Odstranění pažení a rozepření stěn rýh pro podzemní vedení s uložením materiálu na vzdálenost do 3 m od kraje výkopu příložné, hloubky do 2 m</t>
  </si>
  <si>
    <t>452311141</t>
  </si>
  <si>
    <t>Podkladní a zajišťovací konstrukce z betonu prostého v otevřeném výkopu bez zvýšených nároků na prostředí desky pod potrubí, stoky a drobné objekty z betonu tř. C 16/20</t>
  </si>
  <si>
    <t>pod šachty</t>
  </si>
  <si>
    <t>6*1,2*1,2*0,15</t>
  </si>
  <si>
    <t>871310320</t>
  </si>
  <si>
    <t>Montáž kanalizačního potrubí z plastů z polypropylenu PP hladkého plnostěnného SN 12 DN 150</t>
  </si>
  <si>
    <t>28617025</t>
  </si>
  <si>
    <t>trubka kanalizační PP plnostěnná třívrstvá DN 150x1000mm SN12</t>
  </si>
  <si>
    <t>871360320</t>
  </si>
  <si>
    <t>Montáž kanalizačního potrubí z plastů z polypropylenu PP hladkého plnostěnného SN 12 DN 250</t>
  </si>
  <si>
    <t>28617027</t>
  </si>
  <si>
    <t>trubka kanalizační PP plnostěnná třívrstvá DN 250x1000mm SN12</t>
  </si>
  <si>
    <t>894411311</t>
  </si>
  <si>
    <t>Osazení betonových nebo železobetonových dílců pro šachty skruží rovných</t>
  </si>
  <si>
    <t>59224184</t>
  </si>
  <si>
    <t>prstenec šachtový vyrovnávací betonový 625x120x40mm</t>
  </si>
  <si>
    <t>59224185</t>
  </si>
  <si>
    <t>prstenec šachtový vyrovnávací betonový 625x120x60mm</t>
  </si>
  <si>
    <t>59224176</t>
  </si>
  <si>
    <t>prstenec šachtový vyrovnávací betonový 625x120x80mm</t>
  </si>
  <si>
    <t>59224187</t>
  </si>
  <si>
    <t>prstenec šachtový vyrovnávací betonový 625x120x100mm</t>
  </si>
  <si>
    <t>59224188</t>
  </si>
  <si>
    <t>prstenec šachtový vyrovnávací betonový 625x120x120mm</t>
  </si>
  <si>
    <t>59224065</t>
  </si>
  <si>
    <t>skruž betonová DN 1000x250, 100x25x12cm</t>
  </si>
  <si>
    <t>59224067</t>
  </si>
  <si>
    <t>skruž betonová DN 1000x500, 100x50x12cm</t>
  </si>
  <si>
    <t>59224069</t>
  </si>
  <si>
    <t>skruž betonová DN 1000x1000, 100x100x12cm</t>
  </si>
  <si>
    <t>894412411</t>
  </si>
  <si>
    <t>Osazení betonových nebo železobetonových dílců pro šachty skruží přechodových</t>
  </si>
  <si>
    <t>59224312</t>
  </si>
  <si>
    <t>kónus šachetní betonový kapsové plastové stupadlo 100x62,5x58cm</t>
  </si>
  <si>
    <t>894414111</t>
  </si>
  <si>
    <t>Osazení betonových nebo železobetonových dílců pro šachty skruží základových (dno)</t>
  </si>
  <si>
    <t>592240R1</t>
  </si>
  <si>
    <t>dno betonové šachtové kulaté DN 1000/525, tl. 15cm</t>
  </si>
  <si>
    <t>592240R2</t>
  </si>
  <si>
    <t>dno betonové šachtové kulaté DN 1000/492, tl. 15cm</t>
  </si>
  <si>
    <t>894812205</t>
  </si>
  <si>
    <t>Revizní a čistící šachta z polypropylenu PP pro hladké trouby DN 425 šachtové průtočné</t>
  </si>
  <si>
    <t>894812232</t>
  </si>
  <si>
    <t>Revizní a čistící šachta z polypropylenu PP pro hladké trouby DN 425 roura šachtová korugovaná bez hrdla, světlé hloubky 2000 mm</t>
  </si>
  <si>
    <t>894812249</t>
  </si>
  <si>
    <t>Revizní a čistící šachta z polypropylenu PP pro hladké trouby DN 425 roura šachtová korugovaná Příplatek k cenám 2231 - 2242 za uříznutí šachtové roury</t>
  </si>
  <si>
    <t>894812257</t>
  </si>
  <si>
    <t>Revizní a čistící šachta z polypropylenu PP pro hladké trouby DN 425 poklop plastový (pro třídu zatížení) pochůzí (A15)</t>
  </si>
  <si>
    <t>899104112</t>
  </si>
  <si>
    <t>Osazení poklopů litinových a ocelových včetně rámů pro třídu zatížení D400, E600</t>
  </si>
  <si>
    <t>28661935</t>
  </si>
  <si>
    <t>poklop šachtový litinový DN 600 pro třídu zatížení D400</t>
  </si>
  <si>
    <t>899722R90</t>
  </si>
  <si>
    <t>Obložení poklopu vodoměrné šachty umístěné mimo zpevněné plochy - min. 200mm od hrany poklopu</t>
  </si>
  <si>
    <t>998</t>
  </si>
  <si>
    <t>Přesun hmot</t>
  </si>
  <si>
    <t>998276101</t>
  </si>
  <si>
    <t>Přesun hmot pro trubní vedení hloubené z trub z plastických hmot nebo sklolaminátových pro vodovody nebo kanalizace v otevřeném výkopu dopravní vzdálenost do 15 m</t>
  </si>
  <si>
    <t>043114R02</t>
  </si>
  <si>
    <t>D.2.3. - plynovod a plynovodní přípojky</t>
  </si>
  <si>
    <t>PSV - Práce a dodávky PSV</t>
  </si>
  <si>
    <t xml:space="preserve">    723 - Zdravotechnika - vnitřní plynovod</t>
  </si>
  <si>
    <t>871161R11</t>
  </si>
  <si>
    <t>28613911</t>
  </si>
  <si>
    <t>potrubí plynovodní PE 100RC SDR 11 PN 0,4MPa D 32x3,0mm</t>
  </si>
  <si>
    <t>28613962</t>
  </si>
  <si>
    <t>trubka ochranná PEHD 63x3,6mm</t>
  </si>
  <si>
    <t>871211R11</t>
  </si>
  <si>
    <t>Montáž vodovodního potrubí z plastů v otevřeném výkopu z polyetylenu PE 100 svařovaných elektrotvarovkou SDR 11/PN16 D 63 x 5,8 mm</t>
  </si>
  <si>
    <t>28613914</t>
  </si>
  <si>
    <t>potrubí plynovodní PE 100RC SDR 11 PN 0,4MPa D 63x5,8mm</t>
  </si>
  <si>
    <t>877161R12</t>
  </si>
  <si>
    <t>Montáž tvarovek na plastovém potrubí z polyetylenu PE 100 elektrotvarovek SDR 11/PN16 kolen 90° d 32</t>
  </si>
  <si>
    <t>28653052</t>
  </si>
  <si>
    <t>elektrokoleno 90° PE 100 D 32mm</t>
  </si>
  <si>
    <t>877211R13</t>
  </si>
  <si>
    <t>Montáž tvarovek na plastovém potrubí z polyetylenu PE 100 elektrotvarovek SDR 11/PN16 T-kusů d 63</t>
  </si>
  <si>
    <t>28614958</t>
  </si>
  <si>
    <t>elektrotvarovka T-kus rovnoramenný PE 100 PN16 D 63mm</t>
  </si>
  <si>
    <t>877211R18</t>
  </si>
  <si>
    <t>Montáž tvarovek na plastovém potrubí z polyetylenu PE 100 elektrotvarovek SDR 11/PN16 záslepek d 63</t>
  </si>
  <si>
    <t>28615023</t>
  </si>
  <si>
    <t>elektrozáslepka SDR11 PE 100 PN16 D 63mm</t>
  </si>
  <si>
    <t>877211R22</t>
  </si>
  <si>
    <t>Montáž tvarovek na plastovém potrubí z polyetylenu PE 100 elektrotvarovek SDR 11/PN16 T-kusů navrtávacích s 360° otočnou odbočkou d 63/32</t>
  </si>
  <si>
    <t>28614000</t>
  </si>
  <si>
    <t>tvarovka T-kus navrtávací s odbočkou 360° D 63-32mm</t>
  </si>
  <si>
    <t>PSV</t>
  </si>
  <si>
    <t>Práce a dodávky PSV</t>
  </si>
  <si>
    <t>723</t>
  </si>
  <si>
    <t>Zdravotechnika - vnitřní plynovod</t>
  </si>
  <si>
    <t>723181025</t>
  </si>
  <si>
    <t>Potrubí z měděných trubek tvrdých, spojovaných lisováním Ø 35/1,5</t>
  </si>
  <si>
    <t>723234R01</t>
  </si>
  <si>
    <t>Skříňka pro regulátor plynu</t>
  </si>
  <si>
    <t>723234R02</t>
  </si>
  <si>
    <t>Připojovací hadice k plynoměru - nerezové flexi potrubí 0,5 m</t>
  </si>
  <si>
    <t>723234311</t>
  </si>
  <si>
    <t>Armatury se dvěma závity středotlaké regulátory tlaku plynu jednostupňové pro zemní plyn, výkon do 6 m3/hod</t>
  </si>
  <si>
    <t>043114R04</t>
  </si>
  <si>
    <t>Zkoušky tlakové, revize plynovodu</t>
  </si>
  <si>
    <t>Zkoušky těsnosti kanalizačního potrubí a kamerová zkouška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</si>
  <si>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</si>
  <si>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</si>
  <si>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</si>
  <si>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</si>
  <si>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141721212</t>
  </si>
  <si>
    <t>Řízený zemní protlak délky protlaku do 50 m v hornině třídy těžitelnosti I a II, skupiny 1 až 4 včetně zatažení trub v hloubce do 6 m průměru vrtu přes 90 do 110 mm</t>
  </si>
  <si>
    <t>997221571</t>
  </si>
  <si>
    <t>Vodorovná doprava vybouraných hmot bez naložení, ale se složením a s hrubým urovnáním na vzdálenost do 1 km</t>
  </si>
  <si>
    <t>Zkoušky tlakové, proplach a desinfekce vodovodního potrubí, rozbor vody, zkoušky hutnící  a revize vodiče</t>
  </si>
  <si>
    <t>Výkop pro potrubí o š. 0,8m a hloubce 1,6 m</t>
  </si>
  <si>
    <t>196*0,8*1,6</t>
  </si>
  <si>
    <t>zemina za zásyp</t>
  </si>
  <si>
    <t>196*0,8*0,3</t>
  </si>
  <si>
    <t>331,5*0,25</t>
  </si>
  <si>
    <t>podklady zpět na kryt</t>
  </si>
  <si>
    <t>115*2,5+55*0,8</t>
  </si>
  <si>
    <t>196*0,8*0,3 + 331,5*0,25</t>
  </si>
  <si>
    <t>250,880-47,040</t>
  </si>
  <si>
    <t>47,040*1,6 'Přepočtené koeficientem množství</t>
  </si>
  <si>
    <t>196*0,8*0,1</t>
  </si>
  <si>
    <t>CZ00249530</t>
  </si>
  <si>
    <t>002495360</t>
  </si>
  <si>
    <t>Městys Bernartice, Náměstí svobody 33, 398 43 Bernartice</t>
  </si>
  <si>
    <t>Název/jméno:</t>
  </si>
  <si>
    <t>Adresa:</t>
  </si>
  <si>
    <t>Zpracoval:</t>
  </si>
  <si>
    <t>Podpis a razítko:</t>
  </si>
  <si>
    <t>147*1,0*2,5</t>
  </si>
  <si>
    <t>6*2,7*2*1,8</t>
  </si>
  <si>
    <t>zemina na zásyp</t>
  </si>
  <si>
    <t>147*1*0,4</t>
  </si>
  <si>
    <t>367,50-58,80</t>
  </si>
  <si>
    <t>58,80*1,6 'Přepočtené koeficientem množství</t>
  </si>
  <si>
    <t>147,1*1,0*0,1</t>
  </si>
  <si>
    <t>Geodetické práce před, při a po výstavbě - vytýčení stavby a sítí a zaměření skutečného provedení</t>
  </si>
  <si>
    <t>135*0,5*1,4</t>
  </si>
  <si>
    <t>Výkop pro potrubí o š. 0,5m a hloubce do 1,4m</t>
  </si>
  <si>
    <t>135*0,5*0,3</t>
  </si>
  <si>
    <t>135*0,5*0,1</t>
  </si>
  <si>
    <t>94,50-20,25</t>
  </si>
  <si>
    <t>20,25*1,6 'Přepočtené koeficientem množství</t>
  </si>
  <si>
    <t>A. vodovod a vodovodní přípojky</t>
  </si>
  <si>
    <t>B. splaškové stoky a kanalizační přípojky</t>
  </si>
  <si>
    <t>C. plynovod a plynovodní přípojky</t>
  </si>
  <si>
    <t>ZTV Bernartice 8. května</t>
  </si>
  <si>
    <t>Pokyny pro vyplnění:</t>
  </si>
  <si>
    <t>Uchazeč-zhotovitel může měnit-doplňovat pouze buňky se žlutým pozadím. Jedná se o tyto údaje: 
- údaje-iniciály o uchazeči-zhotoviteli
- jednotkové ceny položek zadané na maximálně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</si>
</sst>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b/>
      <sz val="10"/>
      <color rgb="FF960000"/>
      <name val="Arial CE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4" fontId="34" fillId="0" borderId="0" xfId="0" applyNumberFormat="1" applyFont="1" applyAlignment="1">
      <alignment vertical="center"/>
    </xf>
    <xf numFmtId="4" fontId="20" fillId="5" borderId="22" xfId="0" applyNumberFormat="1" applyFont="1" applyFill="1" applyBorder="1" applyAlignment="1" applyProtection="1">
      <alignment vertical="center"/>
      <protection locked="0"/>
    </xf>
    <xf numFmtId="9" fontId="4" fillId="0" borderId="3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4" fontId="34" fillId="0" borderId="0" xfId="0" applyNumberFormat="1" applyFont="1" applyBorder="1" applyAlignment="1">
      <alignment vertical="center"/>
    </xf>
    <xf numFmtId="4" fontId="0" fillId="0" borderId="0" xfId="0" applyNumberFormat="1" applyBorder="1"/>
    <xf numFmtId="49" fontId="2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right"/>
    </xf>
    <xf numFmtId="0" fontId="0" fillId="6" borderId="0" xfId="0" applyFill="1" applyAlignment="1" applyProtection="1">
      <alignment horizontal="left"/>
    </xf>
    <xf numFmtId="49" fontId="0" fillId="6" borderId="0" xfId="0" applyNumberFormat="1" applyFill="1" applyAlignment="1" applyProtection="1">
      <alignment horizontal="left"/>
    </xf>
    <xf numFmtId="0" fontId="0" fillId="7" borderId="0" xfId="0" applyFill="1" applyProtection="1"/>
    <xf numFmtId="14" fontId="0" fillId="6" borderId="0" xfId="0" applyNumberFormat="1" applyFill="1" applyAlignment="1" applyProtection="1">
      <alignment horizontal="left"/>
    </xf>
    <xf numFmtId="0" fontId="0" fillId="6" borderId="0" xfId="0" applyFill="1"/>
    <xf numFmtId="14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" fontId="20" fillId="6" borderId="22" xfId="0" applyNumberFormat="1" applyFont="1" applyFill="1" applyBorder="1" applyAlignment="1" applyProtection="1">
      <alignment vertical="center"/>
      <protection locked="0"/>
    </xf>
    <xf numFmtId="4" fontId="31" fillId="6" borderId="22" xfId="0" applyNumberFormat="1" applyFont="1" applyFill="1" applyBorder="1" applyAlignment="1" applyProtection="1">
      <alignment vertical="center"/>
      <protection locked="0"/>
    </xf>
    <xf numFmtId="9" fontId="35" fillId="0" borderId="0" xfId="0" applyNumberFormat="1" applyFont="1" applyBorder="1"/>
    <xf numFmtId="0" fontId="0" fillId="0" borderId="0" xfId="0" applyBorder="1" applyAlignment="1">
      <alignment horizontal="right"/>
    </xf>
    <xf numFmtId="4" fontId="7" fillId="0" borderId="0" xfId="0" applyNumberFormat="1" applyFont="1" applyBorder="1" applyAlignment="1"/>
    <xf numFmtId="2" fontId="0" fillId="0" borderId="0" xfId="0" applyNumberFormat="1" applyBorder="1"/>
    <xf numFmtId="49" fontId="2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167" fontId="20" fillId="5" borderId="22" xfId="0" applyNumberFormat="1" applyFont="1" applyFill="1" applyBorder="1" applyAlignment="1" applyProtection="1">
      <alignment vertical="center"/>
      <protection locked="0"/>
    </xf>
    <xf numFmtId="0" fontId="9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vertical="center"/>
    </xf>
    <xf numFmtId="167" fontId="10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167" fontId="11" fillId="5" borderId="0" xfId="0" applyNumberFormat="1" applyFont="1" applyFill="1" applyAlignment="1">
      <alignment vertical="center"/>
    </xf>
    <xf numFmtId="0" fontId="31" fillId="5" borderId="22" xfId="0" applyFont="1" applyFill="1" applyBorder="1" applyAlignment="1" applyProtection="1">
      <alignment horizontal="center" vertical="center"/>
      <protection locked="0"/>
    </xf>
    <xf numFmtId="49" fontId="31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1" fillId="5" borderId="22" xfId="0" applyFont="1" applyFill="1" applyBorder="1" applyAlignment="1" applyProtection="1">
      <alignment horizontal="left" vertical="center" wrapText="1"/>
      <protection locked="0"/>
    </xf>
    <xf numFmtId="0" fontId="31" fillId="5" borderId="22" xfId="0" applyFont="1" applyFill="1" applyBorder="1" applyAlignment="1" applyProtection="1">
      <alignment horizontal="center" vertical="center" wrapText="1"/>
      <protection locked="0"/>
    </xf>
    <xf numFmtId="167" fontId="31" fillId="5" borderId="22" xfId="0" applyNumberFormat="1" applyFont="1" applyFill="1" applyBorder="1" applyAlignment="1" applyProtection="1">
      <alignment vertical="center"/>
      <protection locked="0"/>
    </xf>
    <xf numFmtId="0" fontId="30" fillId="5" borderId="0" xfId="0" applyFont="1" applyFill="1" applyAlignment="1">
      <alignment horizontal="left" vertical="center"/>
    </xf>
    <xf numFmtId="0" fontId="20" fillId="5" borderId="2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/>
    <xf numFmtId="0" fontId="8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4" fontId="7" fillId="5" borderId="0" xfId="0" applyNumberFormat="1" applyFont="1" applyFill="1" applyAlignment="1"/>
    <xf numFmtId="0" fontId="6" fillId="5" borderId="0" xfId="0" applyFont="1" applyFill="1" applyAlignment="1">
      <alignment horizontal="left"/>
    </xf>
    <xf numFmtId="0" fontId="36" fillId="0" borderId="0" xfId="0" applyFont="1" applyAlignment="1">
      <alignment horizontal="right" vertical="center"/>
    </xf>
    <xf numFmtId="0" fontId="37" fillId="7" borderId="24" xfId="0" applyFont="1" applyFill="1" applyBorder="1" applyAlignment="1">
      <alignment horizontal="left" wrapText="1"/>
    </xf>
    <xf numFmtId="0" fontId="0" fillId="0" borderId="24" xfId="0" applyBorder="1" applyAlignment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0" borderId="23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3"/>
  <sheetViews>
    <sheetView showGridLines="0" tabSelected="1" topLeftCell="A61" workbookViewId="0">
      <selection activeCell="AI65" sqref="AI6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5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0.6640625" style="1" customWidth="1"/>
    <col min="56" max="56" width="0.1640625" style="1" customWidth="1"/>
  </cols>
  <sheetData>
    <row r="1" spans="1:56" x14ac:dyDescent="0.2">
      <c r="A1" s="16" t="s">
        <v>0</v>
      </c>
      <c r="AZ1" s="16" t="s">
        <v>1</v>
      </c>
      <c r="BA1" s="16" t="s">
        <v>2</v>
      </c>
      <c r="BB1" s="16" t="s">
        <v>1</v>
      </c>
    </row>
    <row r="2" spans="1:56" s="1" customFormat="1" ht="36.950000000000003" customHeight="1" x14ac:dyDescent="0.2">
      <c r="AR2" s="249" t="s">
        <v>3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</row>
    <row r="3" spans="1:56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</row>
    <row r="4" spans="1:56" s="1" customFormat="1" ht="24.95" customHeight="1" x14ac:dyDescent="0.2">
      <c r="B4" s="19"/>
      <c r="D4" s="20" t="s">
        <v>4</v>
      </c>
      <c r="AR4" s="19"/>
      <c r="AS4" s="21" t="s">
        <v>5</v>
      </c>
    </row>
    <row r="5" spans="1:56" s="1" customFormat="1" ht="12" customHeight="1" x14ac:dyDescent="0.2">
      <c r="B5" s="19"/>
      <c r="D5" s="22" t="s">
        <v>6</v>
      </c>
      <c r="K5" s="225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9"/>
    </row>
    <row r="6" spans="1:56" s="1" customFormat="1" ht="36.950000000000003" customHeight="1" x14ac:dyDescent="0.2">
      <c r="B6" s="19"/>
      <c r="D6" s="24" t="s">
        <v>7</v>
      </c>
      <c r="K6" s="227" t="s">
        <v>387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9"/>
    </row>
    <row r="7" spans="1:56" s="1" customFormat="1" ht="12" customHeight="1" x14ac:dyDescent="0.2">
      <c r="B7" s="19"/>
      <c r="D7" s="25" t="s">
        <v>8</v>
      </c>
      <c r="K7" s="23" t="s">
        <v>1</v>
      </c>
      <c r="AK7" s="25" t="s">
        <v>9</v>
      </c>
      <c r="AN7" s="23" t="s">
        <v>1</v>
      </c>
      <c r="AR7" s="19"/>
    </row>
    <row r="8" spans="1:56" s="1" customFormat="1" ht="12" customHeight="1" x14ac:dyDescent="0.2">
      <c r="B8" s="19"/>
      <c r="D8" s="25" t="s">
        <v>10</v>
      </c>
      <c r="K8" s="23" t="s">
        <v>11</v>
      </c>
      <c r="AK8" s="25" t="s">
        <v>12</v>
      </c>
      <c r="AN8" s="186">
        <f>AI70</f>
        <v>0</v>
      </c>
      <c r="AR8" s="19"/>
    </row>
    <row r="9" spans="1:56" s="1" customFormat="1" ht="14.45" customHeight="1" x14ac:dyDescent="0.2">
      <c r="B9" s="19"/>
      <c r="AR9" s="19"/>
    </row>
    <row r="10" spans="1:56" s="1" customFormat="1" ht="12" customHeight="1" x14ac:dyDescent="0.2">
      <c r="B10" s="19"/>
      <c r="D10" s="25" t="s">
        <v>13</v>
      </c>
      <c r="AK10" s="25" t="s">
        <v>14</v>
      </c>
      <c r="AN10" s="179" t="s">
        <v>364</v>
      </c>
      <c r="AR10" s="19"/>
    </row>
    <row r="11" spans="1:56" s="1" customFormat="1" ht="18.399999999999999" customHeight="1" x14ac:dyDescent="0.2">
      <c r="B11" s="19"/>
      <c r="E11" s="23" t="s">
        <v>365</v>
      </c>
      <c r="AK11" s="25" t="s">
        <v>15</v>
      </c>
      <c r="AN11" s="23" t="s">
        <v>363</v>
      </c>
      <c r="AR11" s="19"/>
    </row>
    <row r="12" spans="1:56" s="1" customFormat="1" ht="6.95" customHeight="1" x14ac:dyDescent="0.2">
      <c r="B12" s="19"/>
      <c r="AR12" s="19"/>
    </row>
    <row r="13" spans="1:56" s="1" customFormat="1" ht="12" customHeight="1" x14ac:dyDescent="0.2">
      <c r="B13" s="19"/>
      <c r="D13" s="25" t="s">
        <v>16</v>
      </c>
      <c r="AK13" s="25" t="s">
        <v>14</v>
      </c>
      <c r="AN13" s="179">
        <f>AI67</f>
        <v>0</v>
      </c>
      <c r="AR13" s="19"/>
    </row>
    <row r="14" spans="1:56" ht="12.75" x14ac:dyDescent="0.2">
      <c r="B14" s="19"/>
      <c r="E14" s="23">
        <f>AI65</f>
        <v>0</v>
      </c>
      <c r="AK14" s="25" t="s">
        <v>15</v>
      </c>
      <c r="AN14" s="23">
        <f>AI68</f>
        <v>0</v>
      </c>
      <c r="AR14" s="19"/>
    </row>
    <row r="15" spans="1:56" s="1" customFormat="1" ht="6.95" customHeight="1" x14ac:dyDescent="0.2">
      <c r="B15" s="19"/>
      <c r="AR15" s="19"/>
    </row>
    <row r="16" spans="1:56" s="1" customFormat="1" ht="12" customHeight="1" x14ac:dyDescent="0.2">
      <c r="B16" s="19"/>
      <c r="D16" s="25" t="s">
        <v>17</v>
      </c>
      <c r="AK16" s="25" t="s">
        <v>14</v>
      </c>
      <c r="AN16" s="23" t="s">
        <v>1</v>
      </c>
      <c r="AR16" s="19"/>
    </row>
    <row r="17" spans="1:44" s="1" customFormat="1" ht="18.399999999999999" customHeight="1" x14ac:dyDescent="0.2">
      <c r="B17" s="19"/>
      <c r="E17" s="23" t="s">
        <v>11</v>
      </c>
      <c r="AK17" s="25" t="s">
        <v>15</v>
      </c>
      <c r="AN17" s="23" t="s">
        <v>1</v>
      </c>
      <c r="AR17" s="19"/>
    </row>
    <row r="18" spans="1:44" s="1" customFormat="1" ht="6.95" customHeight="1" x14ac:dyDescent="0.2">
      <c r="B18" s="19"/>
      <c r="AR18" s="19"/>
    </row>
    <row r="19" spans="1:44" s="1" customFormat="1" ht="12" customHeight="1" x14ac:dyDescent="0.2">
      <c r="B19" s="19"/>
      <c r="D19" s="25" t="s">
        <v>18</v>
      </c>
      <c r="AK19" s="25" t="s">
        <v>14</v>
      </c>
      <c r="AN19" s="23" t="s">
        <v>1</v>
      </c>
      <c r="AR19" s="19"/>
    </row>
    <row r="20" spans="1:44" s="1" customFormat="1" ht="18.399999999999999" customHeight="1" x14ac:dyDescent="0.2">
      <c r="B20" s="19"/>
      <c r="E20" s="23" t="s">
        <v>11</v>
      </c>
      <c r="AK20" s="25" t="s">
        <v>15</v>
      </c>
      <c r="AN20" s="23" t="s">
        <v>1</v>
      </c>
      <c r="AR20" s="19"/>
    </row>
    <row r="21" spans="1:44" s="1" customFormat="1" ht="6.95" customHeight="1" x14ac:dyDescent="0.2">
      <c r="B21" s="19"/>
      <c r="AR21" s="19"/>
    </row>
    <row r="22" spans="1:44" s="1" customFormat="1" ht="12" customHeight="1" x14ac:dyDescent="0.2">
      <c r="B22" s="19"/>
      <c r="D22" s="25" t="s">
        <v>19</v>
      </c>
      <c r="AR22" s="19"/>
    </row>
    <row r="23" spans="1:44" s="1" customFormat="1" ht="16.5" customHeight="1" x14ac:dyDescent="0.2">
      <c r="B23" s="19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19"/>
    </row>
    <row r="24" spans="1:44" s="1" customFormat="1" ht="6.95" customHeight="1" x14ac:dyDescent="0.2">
      <c r="B24" s="19"/>
      <c r="AR24" s="19"/>
    </row>
    <row r="25" spans="1:44" s="1" customFormat="1" ht="6.95" customHeight="1" x14ac:dyDescent="0.2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44" s="2" customFormat="1" ht="25.9" customHeight="1" x14ac:dyDescent="0.2">
      <c r="A26" s="28"/>
      <c r="B26" s="29"/>
      <c r="C26" s="28"/>
      <c r="D26" s="30" t="s">
        <v>20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9">
        <f>ROUND(AG94,2)</f>
        <v>0</v>
      </c>
      <c r="AL26" s="230"/>
      <c r="AM26" s="230"/>
      <c r="AN26" s="230"/>
      <c r="AO26" s="230"/>
      <c r="AP26" s="28"/>
      <c r="AQ26" s="28"/>
      <c r="AR26" s="29"/>
    </row>
    <row r="27" spans="1:44" s="2" customFormat="1" ht="6.95" customHeight="1" x14ac:dyDescent="0.2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</row>
    <row r="28" spans="1:44" s="2" customFormat="1" ht="12.75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31" t="s">
        <v>21</v>
      </c>
      <c r="M28" s="231"/>
      <c r="N28" s="231"/>
      <c r="O28" s="231"/>
      <c r="P28" s="231"/>
      <c r="Q28" s="28"/>
      <c r="R28" s="28"/>
      <c r="S28" s="28"/>
      <c r="T28" s="28"/>
      <c r="U28" s="28"/>
      <c r="V28" s="28"/>
      <c r="W28" s="231" t="s">
        <v>22</v>
      </c>
      <c r="X28" s="231"/>
      <c r="Y28" s="231"/>
      <c r="Z28" s="231"/>
      <c r="AA28" s="231"/>
      <c r="AB28" s="231"/>
      <c r="AC28" s="231"/>
      <c r="AD28" s="231"/>
      <c r="AE28" s="231"/>
      <c r="AF28" s="28"/>
      <c r="AG28" s="28"/>
      <c r="AH28" s="28"/>
      <c r="AI28" s="28"/>
      <c r="AJ28" s="28"/>
      <c r="AK28" s="231" t="s">
        <v>23</v>
      </c>
      <c r="AL28" s="231"/>
      <c r="AM28" s="231"/>
      <c r="AN28" s="231"/>
      <c r="AO28" s="231"/>
      <c r="AP28" s="28"/>
      <c r="AQ28" s="28"/>
      <c r="AR28" s="29"/>
    </row>
    <row r="29" spans="1:44" s="3" customFormat="1" ht="14.45" customHeight="1" x14ac:dyDescent="0.2">
      <c r="B29" s="33"/>
      <c r="D29" s="25" t="s">
        <v>24</v>
      </c>
      <c r="F29" s="25" t="s">
        <v>25</v>
      </c>
      <c r="L29" s="234">
        <v>0.21</v>
      </c>
      <c r="M29" s="233"/>
      <c r="N29" s="233"/>
      <c r="O29" s="233"/>
      <c r="P29" s="233"/>
      <c r="W29" s="232">
        <f>ROUND(AZ94, 2)</f>
        <v>0</v>
      </c>
      <c r="X29" s="233"/>
      <c r="Y29" s="233"/>
      <c r="Z29" s="233"/>
      <c r="AA29" s="233"/>
      <c r="AB29" s="233"/>
      <c r="AC29" s="233"/>
      <c r="AD29" s="233"/>
      <c r="AE29" s="233"/>
      <c r="AK29" s="232">
        <f>ROUND(AV94, 2)</f>
        <v>0</v>
      </c>
      <c r="AL29" s="233"/>
      <c r="AM29" s="233"/>
      <c r="AN29" s="233"/>
      <c r="AO29" s="233"/>
      <c r="AR29" s="33"/>
    </row>
    <row r="30" spans="1:44" s="3" customFormat="1" ht="14.45" customHeight="1" x14ac:dyDescent="0.2">
      <c r="B30" s="33"/>
      <c r="F30" s="25" t="s">
        <v>26</v>
      </c>
      <c r="L30" s="234">
        <v>0.15</v>
      </c>
      <c r="M30" s="233"/>
      <c r="N30" s="233"/>
      <c r="O30" s="233"/>
      <c r="P30" s="233"/>
      <c r="W30" s="232">
        <v>0</v>
      </c>
      <c r="X30" s="233"/>
      <c r="Y30" s="233"/>
      <c r="Z30" s="233"/>
      <c r="AA30" s="233"/>
      <c r="AB30" s="233"/>
      <c r="AC30" s="233"/>
      <c r="AD30" s="233"/>
      <c r="AE30" s="233"/>
      <c r="AK30" s="232">
        <f>ROUND(AW94, 2)</f>
        <v>0</v>
      </c>
      <c r="AL30" s="233"/>
      <c r="AM30" s="233"/>
      <c r="AN30" s="233"/>
      <c r="AO30" s="233"/>
      <c r="AR30" s="33"/>
    </row>
    <row r="31" spans="1:44" s="3" customFormat="1" ht="14.45" hidden="1" customHeight="1" x14ac:dyDescent="0.2">
      <c r="B31" s="33"/>
      <c r="F31" s="25" t="s">
        <v>27</v>
      </c>
      <c r="L31" s="234">
        <v>0.21</v>
      </c>
      <c r="M31" s="233"/>
      <c r="N31" s="233"/>
      <c r="O31" s="233"/>
      <c r="P31" s="233"/>
      <c r="W31" s="232" t="e">
        <f>ROUND(BB94, 2)</f>
        <v>#REF!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3"/>
    </row>
    <row r="32" spans="1:44" s="3" customFormat="1" ht="14.45" hidden="1" customHeight="1" x14ac:dyDescent="0.2">
      <c r="B32" s="33"/>
      <c r="F32" s="25" t="s">
        <v>28</v>
      </c>
      <c r="L32" s="234">
        <v>0.15</v>
      </c>
      <c r="M32" s="233"/>
      <c r="N32" s="233"/>
      <c r="O32" s="233"/>
      <c r="P32" s="233"/>
      <c r="W32" s="232">
        <f>ROUND(BC94, 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3"/>
    </row>
    <row r="33" spans="1:44" s="3" customFormat="1" ht="14.45" hidden="1" customHeight="1" x14ac:dyDescent="0.2">
      <c r="B33" s="33"/>
      <c r="F33" s="25" t="s">
        <v>29</v>
      </c>
      <c r="L33" s="234">
        <v>0</v>
      </c>
      <c r="M33" s="233"/>
      <c r="N33" s="233"/>
      <c r="O33" s="233"/>
      <c r="P33" s="233"/>
      <c r="W33" s="232">
        <f>ROUND(BD94, 2)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v>0</v>
      </c>
      <c r="AL33" s="233"/>
      <c r="AM33" s="233"/>
      <c r="AN33" s="233"/>
      <c r="AO33" s="233"/>
      <c r="AR33" s="33"/>
    </row>
    <row r="34" spans="1:44" s="2" customFormat="1" ht="6.95" customHeight="1" x14ac:dyDescent="0.2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</row>
    <row r="35" spans="1:44" s="2" customFormat="1" ht="25.9" customHeight="1" x14ac:dyDescent="0.2">
      <c r="A35" s="28"/>
      <c r="B35" s="29"/>
      <c r="C35" s="34"/>
      <c r="D35" s="35" t="s">
        <v>30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31</v>
      </c>
      <c r="U35" s="36"/>
      <c r="V35" s="36"/>
      <c r="W35" s="36"/>
      <c r="X35" s="259" t="s">
        <v>32</v>
      </c>
      <c r="Y35" s="260"/>
      <c r="Z35" s="260"/>
      <c r="AA35" s="260"/>
      <c r="AB35" s="260"/>
      <c r="AC35" s="36"/>
      <c r="AD35" s="36"/>
      <c r="AE35" s="36"/>
      <c r="AF35" s="36"/>
      <c r="AG35" s="36"/>
      <c r="AH35" s="36"/>
      <c r="AI35" s="36"/>
      <c r="AJ35" s="36"/>
      <c r="AK35" s="261">
        <f>SUM(AK26:AK33)</f>
        <v>0</v>
      </c>
      <c r="AL35" s="260"/>
      <c r="AM35" s="260"/>
      <c r="AN35" s="260"/>
      <c r="AO35" s="262"/>
      <c r="AP35" s="34"/>
      <c r="AQ35" s="34"/>
      <c r="AR35" s="29"/>
    </row>
    <row r="36" spans="1:44" s="2" customFormat="1" ht="6.95" customHeight="1" x14ac:dyDescent="0.2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</row>
    <row r="37" spans="1:44" s="2" customFormat="1" ht="14.45" customHeight="1" x14ac:dyDescent="0.2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</row>
    <row r="38" spans="1:44" s="1" customFormat="1" ht="14.45" customHeight="1" x14ac:dyDescent="0.2">
      <c r="B38" s="19"/>
      <c r="AR38" s="19"/>
    </row>
    <row r="39" spans="1:44" s="1" customFormat="1" ht="14.45" customHeight="1" x14ac:dyDescent="0.2">
      <c r="B39" s="19"/>
      <c r="AR39" s="19"/>
    </row>
    <row r="40" spans="1:44" s="1" customFormat="1" ht="14.45" customHeight="1" x14ac:dyDescent="0.2">
      <c r="B40" s="19"/>
      <c r="AR40" s="19"/>
    </row>
    <row r="41" spans="1:44" s="1" customFormat="1" ht="14.45" customHeight="1" x14ac:dyDescent="0.2">
      <c r="B41" s="19"/>
      <c r="AR41" s="19"/>
    </row>
    <row r="42" spans="1:44" s="1" customFormat="1" ht="14.45" customHeight="1" x14ac:dyDescent="0.2">
      <c r="B42" s="19"/>
      <c r="AR42" s="19"/>
    </row>
    <row r="43" spans="1:44" s="1" customFormat="1" ht="14.45" customHeight="1" x14ac:dyDescent="0.2">
      <c r="B43" s="19"/>
      <c r="AR43" s="19"/>
    </row>
    <row r="44" spans="1:44" s="1" customFormat="1" ht="14.45" customHeight="1" x14ac:dyDescent="0.2">
      <c r="B44" s="19"/>
      <c r="AR44" s="19"/>
    </row>
    <row r="45" spans="1:44" s="1" customFormat="1" ht="14.45" customHeight="1" x14ac:dyDescent="0.2">
      <c r="B45" s="19"/>
      <c r="AR45" s="19"/>
    </row>
    <row r="46" spans="1:44" s="1" customFormat="1" ht="14.45" customHeight="1" x14ac:dyDescent="0.2">
      <c r="B46" s="19"/>
      <c r="AR46" s="19"/>
    </row>
    <row r="47" spans="1:44" s="1" customFormat="1" ht="14.45" customHeight="1" x14ac:dyDescent="0.2">
      <c r="B47" s="19"/>
      <c r="AR47" s="19"/>
    </row>
    <row r="48" spans="1:44" s="1" customFormat="1" ht="14.45" customHeight="1" x14ac:dyDescent="0.2">
      <c r="B48" s="19"/>
      <c r="AR48" s="19"/>
    </row>
    <row r="49" spans="1:44" s="2" customFormat="1" ht="14.45" customHeight="1" x14ac:dyDescent="0.2">
      <c r="B49" s="38"/>
      <c r="D49" s="39" t="s">
        <v>33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34</v>
      </c>
      <c r="AI49" s="40"/>
      <c r="AJ49" s="40"/>
      <c r="AK49" s="40"/>
      <c r="AL49" s="40"/>
      <c r="AM49" s="40"/>
      <c r="AN49" s="40"/>
      <c r="AO49" s="40"/>
      <c r="AR49" s="38"/>
    </row>
    <row r="50" spans="1:44" x14ac:dyDescent="0.2">
      <c r="B50" s="19"/>
      <c r="AR50" s="19"/>
    </row>
    <row r="51" spans="1:44" x14ac:dyDescent="0.2">
      <c r="B51" s="19"/>
      <c r="AR51" s="19"/>
    </row>
    <row r="52" spans="1:44" x14ac:dyDescent="0.2">
      <c r="B52" s="19"/>
      <c r="AR52" s="19"/>
    </row>
    <row r="53" spans="1:44" x14ac:dyDescent="0.2">
      <c r="B53" s="19"/>
      <c r="AR53" s="19"/>
    </row>
    <row r="54" spans="1:44" x14ac:dyDescent="0.2">
      <c r="B54" s="19"/>
      <c r="AR54" s="19"/>
    </row>
    <row r="55" spans="1:44" x14ac:dyDescent="0.2">
      <c r="B55" s="19"/>
      <c r="AR55" s="19"/>
    </row>
    <row r="56" spans="1:44" x14ac:dyDescent="0.2">
      <c r="B56" s="19"/>
      <c r="AR56" s="19"/>
    </row>
    <row r="57" spans="1:44" x14ac:dyDescent="0.2">
      <c r="B57" s="19"/>
      <c r="AR57" s="19"/>
    </row>
    <row r="58" spans="1:44" x14ac:dyDescent="0.2">
      <c r="B58" s="19"/>
      <c r="AR58" s="19"/>
    </row>
    <row r="59" spans="1:44" x14ac:dyDescent="0.2">
      <c r="B59" s="19"/>
      <c r="AR59" s="19"/>
    </row>
    <row r="60" spans="1:44" s="2" customFormat="1" ht="12.75" x14ac:dyDescent="0.2">
      <c r="A60" s="28"/>
      <c r="B60" s="29"/>
      <c r="C60" s="28"/>
      <c r="D60" s="41" t="s">
        <v>35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36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35</v>
      </c>
      <c r="AI60" s="31"/>
      <c r="AJ60" s="31"/>
      <c r="AK60" s="31"/>
      <c r="AL60" s="31"/>
      <c r="AM60" s="41" t="s">
        <v>36</v>
      </c>
      <c r="AN60" s="31"/>
      <c r="AO60" s="31"/>
      <c r="AP60" s="28"/>
      <c r="AQ60" s="28"/>
      <c r="AR60" s="29"/>
    </row>
    <row r="61" spans="1:44" x14ac:dyDescent="0.2">
      <c r="B61" s="19"/>
      <c r="AR61" s="19"/>
    </row>
    <row r="62" spans="1:44" x14ac:dyDescent="0.2">
      <c r="B62" s="19"/>
      <c r="AR62" s="19"/>
    </row>
    <row r="63" spans="1:44" x14ac:dyDescent="0.2">
      <c r="B63" s="19"/>
      <c r="AR63" s="19"/>
    </row>
    <row r="64" spans="1:44" s="2" customFormat="1" ht="12.75" x14ac:dyDescent="0.2">
      <c r="A64" s="28"/>
      <c r="B64" s="29"/>
      <c r="C64" s="28"/>
      <c r="D64" s="39" t="s">
        <v>37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38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</row>
    <row r="65" spans="1:44" x14ac:dyDescent="0.2">
      <c r="B65" s="19"/>
      <c r="AH65" s="180" t="s">
        <v>366</v>
      </c>
      <c r="AI65" s="181"/>
      <c r="AJ65" s="169"/>
      <c r="AK65" s="169"/>
      <c r="AL65" s="169"/>
      <c r="AR65" s="19"/>
    </row>
    <row r="66" spans="1:44" x14ac:dyDescent="0.2">
      <c r="B66" s="19"/>
      <c r="AH66" s="180" t="s">
        <v>367</v>
      </c>
      <c r="AI66" s="181"/>
      <c r="AJ66" s="169"/>
      <c r="AK66" s="169"/>
      <c r="AL66" s="169"/>
      <c r="AR66" s="19"/>
    </row>
    <row r="67" spans="1:44" x14ac:dyDescent="0.2">
      <c r="B67" s="19"/>
      <c r="AH67" s="80" t="s">
        <v>14</v>
      </c>
      <c r="AI67" s="182"/>
      <c r="AJ67" s="169"/>
      <c r="AK67" s="169"/>
      <c r="AL67" s="169"/>
      <c r="AR67" s="19"/>
    </row>
    <row r="68" spans="1:44" x14ac:dyDescent="0.2">
      <c r="B68" s="19"/>
      <c r="AH68" s="80" t="s">
        <v>15</v>
      </c>
      <c r="AI68" s="181"/>
      <c r="AJ68" s="169"/>
      <c r="AK68" s="169"/>
      <c r="AL68" s="169"/>
      <c r="AR68" s="19"/>
    </row>
    <row r="69" spans="1:44" x14ac:dyDescent="0.2">
      <c r="B69" s="19"/>
      <c r="AH69" s="180" t="s">
        <v>368</v>
      </c>
      <c r="AI69" s="183"/>
      <c r="AJ69" s="169"/>
      <c r="AK69" s="169"/>
      <c r="AL69" s="169"/>
      <c r="AR69" s="19"/>
    </row>
    <row r="70" spans="1:44" x14ac:dyDescent="0.2">
      <c r="B70" s="19"/>
      <c r="AH70" s="180" t="s">
        <v>12</v>
      </c>
      <c r="AI70" s="184"/>
      <c r="AJ70" s="169"/>
      <c r="AK70" s="169"/>
      <c r="AL70" s="169"/>
      <c r="AR70" s="19"/>
    </row>
    <row r="71" spans="1:44" x14ac:dyDescent="0.2">
      <c r="B71" s="19"/>
      <c r="AH71" s="180" t="s">
        <v>369</v>
      </c>
      <c r="AI71" s="183"/>
      <c r="AJ71" s="185"/>
      <c r="AK71" s="185"/>
      <c r="AL71" s="185"/>
      <c r="AR71" s="19"/>
    </row>
    <row r="72" spans="1:44" x14ac:dyDescent="0.2">
      <c r="B72" s="19"/>
      <c r="AH72" s="80"/>
      <c r="AI72" s="183"/>
      <c r="AJ72" s="185"/>
      <c r="AK72" s="185"/>
      <c r="AL72" s="185"/>
      <c r="AR72" s="19"/>
    </row>
    <row r="73" spans="1:44" x14ac:dyDescent="0.2">
      <c r="B73" s="19"/>
      <c r="AH73" s="80"/>
      <c r="AI73" s="183"/>
      <c r="AJ73" s="185"/>
      <c r="AK73" s="185"/>
      <c r="AL73" s="185"/>
      <c r="AR73" s="19"/>
    </row>
    <row r="74" spans="1:44" x14ac:dyDescent="0.2">
      <c r="B74" s="19"/>
      <c r="AH74" s="80"/>
      <c r="AI74" s="183"/>
      <c r="AJ74" s="185"/>
      <c r="AK74" s="185"/>
      <c r="AL74" s="185"/>
      <c r="AR74" s="19"/>
    </row>
    <row r="75" spans="1:44" s="2" customFormat="1" ht="12.75" x14ac:dyDescent="0.2">
      <c r="A75" s="28"/>
      <c r="B75" s="29"/>
      <c r="C75" s="28"/>
      <c r="D75" s="41" t="s">
        <v>35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36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35</v>
      </c>
      <c r="AI75" s="31"/>
      <c r="AJ75" s="31"/>
      <c r="AK75" s="31"/>
      <c r="AL75" s="31"/>
      <c r="AM75" s="41" t="s">
        <v>36</v>
      </c>
      <c r="AN75" s="31"/>
      <c r="AO75" s="31"/>
      <c r="AP75" s="28"/>
      <c r="AQ75" s="28"/>
      <c r="AR75" s="29"/>
    </row>
    <row r="76" spans="1:44" s="2" customFormat="1" x14ac:dyDescent="0.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</row>
    <row r="77" spans="1:44" s="2" customFormat="1" ht="6.9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</row>
    <row r="79" spans="1:44" ht="37.5" customHeight="1" x14ac:dyDescent="0.2">
      <c r="I79" s="222" t="s">
        <v>388</v>
      </c>
      <c r="J79" s="223" t="s">
        <v>389</v>
      </c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</row>
    <row r="81" spans="1:57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</row>
    <row r="82" spans="1:57" s="2" customFormat="1" ht="24.95" customHeight="1" x14ac:dyDescent="0.2">
      <c r="A82" s="28"/>
      <c r="B82" s="29"/>
      <c r="C82" s="20" t="s">
        <v>39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</row>
    <row r="83" spans="1:57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</row>
    <row r="84" spans="1:57" s="4" customFormat="1" ht="12" customHeight="1" x14ac:dyDescent="0.2">
      <c r="B84" s="47"/>
      <c r="C84" s="25" t="s">
        <v>6</v>
      </c>
      <c r="L84" s="4">
        <f>K5</f>
        <v>0</v>
      </c>
      <c r="AR84" s="47"/>
    </row>
    <row r="85" spans="1:57" s="5" customFormat="1" ht="36.950000000000003" customHeight="1" x14ac:dyDescent="0.2">
      <c r="B85" s="48"/>
      <c r="C85" s="49" t="s">
        <v>7</v>
      </c>
      <c r="L85" s="250" t="str">
        <f>K6</f>
        <v>ZTV Bernartice 8. května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R85" s="48"/>
    </row>
    <row r="86" spans="1:57" s="2" customFormat="1" ht="6.95" customHeight="1" x14ac:dyDescent="0.2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</row>
    <row r="87" spans="1:57" s="2" customFormat="1" ht="12" customHeight="1" x14ac:dyDescent="0.2">
      <c r="A87" s="28"/>
      <c r="B87" s="29"/>
      <c r="C87" s="25" t="s">
        <v>10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12</v>
      </c>
      <c r="AJ87" s="28"/>
      <c r="AK87" s="28"/>
      <c r="AL87" s="28"/>
      <c r="AM87" s="252">
        <f>IF(AN8= "","",AN8)</f>
        <v>0</v>
      </c>
      <c r="AN87" s="252"/>
      <c r="AO87" s="28"/>
      <c r="AP87" s="28"/>
      <c r="AQ87" s="28"/>
      <c r="AR87" s="29"/>
    </row>
    <row r="88" spans="1:57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48"/>
      <c r="BC88" s="170"/>
      <c r="BD88" s="170"/>
    </row>
    <row r="89" spans="1:57" s="2" customFormat="1" ht="15.2" customHeight="1" x14ac:dyDescent="0.2">
      <c r="A89" s="28"/>
      <c r="B89" s="29"/>
      <c r="C89" s="25" t="s">
        <v>13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Městys Bernartice, Náměstí svobody 33, 398 43 Bernartice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17</v>
      </c>
      <c r="AJ89" s="28"/>
      <c r="AK89" s="28"/>
      <c r="AL89" s="28"/>
      <c r="AM89" s="253" t="str">
        <f>IF(E17="","",E17)</f>
        <v xml:space="preserve"> </v>
      </c>
      <c r="AN89" s="254"/>
      <c r="AO89" s="254"/>
      <c r="AP89" s="254"/>
      <c r="AQ89" s="28"/>
      <c r="AR89" s="48"/>
      <c r="AS89" s="255" t="s">
        <v>40</v>
      </c>
      <c r="AT89" s="256"/>
      <c r="AU89" s="52"/>
      <c r="AV89" s="52"/>
      <c r="AW89" s="52"/>
      <c r="AX89" s="52"/>
      <c r="AY89" s="52"/>
      <c r="AZ89" s="52"/>
      <c r="BA89" s="52"/>
      <c r="BB89" s="52"/>
      <c r="BC89" s="170"/>
      <c r="BD89" s="170"/>
    </row>
    <row r="90" spans="1:57" s="2" customFormat="1" ht="15.2" customHeight="1" x14ac:dyDescent="0.2">
      <c r="A90" s="28"/>
      <c r="B90" s="29"/>
      <c r="C90" s="25" t="s">
        <v>16</v>
      </c>
      <c r="D90" s="28"/>
      <c r="E90" s="28"/>
      <c r="F90" s="28"/>
      <c r="G90" s="28"/>
      <c r="H90" s="28"/>
      <c r="I90" s="28"/>
      <c r="J90" s="28"/>
      <c r="K90" s="28"/>
      <c r="L90" s="4">
        <f>IF(E14="","",E14)</f>
        <v>0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18</v>
      </c>
      <c r="AJ90" s="28"/>
      <c r="AK90" s="28"/>
      <c r="AL90" s="28"/>
      <c r="AM90" s="253" t="str">
        <f>IF(E20="","",E20)</f>
        <v xml:space="preserve"> </v>
      </c>
      <c r="AN90" s="254"/>
      <c r="AO90" s="254"/>
      <c r="AP90" s="254"/>
      <c r="AQ90" s="28"/>
      <c r="AR90" s="48"/>
      <c r="AS90" s="257"/>
      <c r="AT90" s="258"/>
      <c r="AU90" s="53"/>
      <c r="AV90" s="53"/>
      <c r="AW90" s="53"/>
      <c r="AX90" s="53"/>
      <c r="AY90" s="53"/>
      <c r="AZ90" s="53"/>
      <c r="BA90" s="53"/>
      <c r="BB90" s="53"/>
      <c r="BC90" s="170"/>
      <c r="BD90" s="170"/>
    </row>
    <row r="91" spans="1:57" s="2" customFormat="1" ht="10.9" customHeight="1" x14ac:dyDescent="0.2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48"/>
      <c r="AS91" s="257"/>
      <c r="AT91" s="258"/>
      <c r="AU91" s="53"/>
      <c r="AV91" s="53"/>
      <c r="AW91" s="53"/>
      <c r="AX91" s="53"/>
      <c r="AY91" s="53"/>
      <c r="AZ91" s="53"/>
      <c r="BA91" s="53"/>
      <c r="BB91" s="53"/>
      <c r="BC91" s="170"/>
      <c r="BD91" s="170"/>
    </row>
    <row r="92" spans="1:57" s="2" customFormat="1" ht="29.25" customHeight="1" x14ac:dyDescent="0.2">
      <c r="A92" s="28"/>
      <c r="B92" s="29"/>
      <c r="C92" s="241" t="s">
        <v>41</v>
      </c>
      <c r="D92" s="242"/>
      <c r="E92" s="242"/>
      <c r="F92" s="242"/>
      <c r="G92" s="242"/>
      <c r="H92" s="54"/>
      <c r="I92" s="243" t="s">
        <v>42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4" t="s">
        <v>43</v>
      </c>
      <c r="AH92" s="242"/>
      <c r="AI92" s="242"/>
      <c r="AJ92" s="242"/>
      <c r="AK92" s="242"/>
      <c r="AL92" s="242"/>
      <c r="AM92" s="242"/>
      <c r="AN92" s="243" t="s">
        <v>44</v>
      </c>
      <c r="AO92" s="242"/>
      <c r="AP92" s="245"/>
      <c r="AQ92" s="55" t="s">
        <v>45</v>
      </c>
      <c r="AR92" s="48"/>
      <c r="AS92" s="56" t="s">
        <v>46</v>
      </c>
      <c r="AT92" s="57" t="s">
        <v>47</v>
      </c>
      <c r="AU92" s="57" t="s">
        <v>48</v>
      </c>
      <c r="AV92" s="57" t="s">
        <v>49</v>
      </c>
      <c r="AW92" s="57" t="s">
        <v>50</v>
      </c>
      <c r="AX92" s="57" t="s">
        <v>51</v>
      </c>
      <c r="AY92" s="57" t="s">
        <v>52</v>
      </c>
      <c r="AZ92" s="57" t="s">
        <v>53</v>
      </c>
      <c r="BA92" s="57" t="s">
        <v>54</v>
      </c>
      <c r="BB92" s="57" t="s">
        <v>55</v>
      </c>
      <c r="BC92" s="170"/>
      <c r="BD92" s="170"/>
    </row>
    <row r="93" spans="1:57" s="2" customFormat="1" ht="10.9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173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170"/>
      <c r="BD93" s="170"/>
    </row>
    <row r="94" spans="1:57" s="6" customFormat="1" ht="32.450000000000003" customHeight="1" x14ac:dyDescent="0.2">
      <c r="B94" s="61"/>
      <c r="C94" s="62" t="s">
        <v>56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46">
        <f>ROUND(SUM(AG95:AG97),2)</f>
        <v>0</v>
      </c>
      <c r="AH94" s="246"/>
      <c r="AI94" s="246"/>
      <c r="AJ94" s="246"/>
      <c r="AK94" s="246"/>
      <c r="AL94" s="246"/>
      <c r="AM94" s="246"/>
      <c r="AN94" s="247">
        <f>SUM(AG94,AT94)</f>
        <v>0</v>
      </c>
      <c r="AO94" s="247"/>
      <c r="AP94" s="248"/>
      <c r="AQ94" s="65" t="s">
        <v>1</v>
      </c>
      <c r="AR94" s="171"/>
      <c r="AS94" s="66">
        <f>ROUND(SUM(AS95:AS97),2)</f>
        <v>0</v>
      </c>
      <c r="AT94" s="67">
        <f>ROUND(SUM(AV94:AW94),2)</f>
        <v>0</v>
      </c>
      <c r="AU94" s="68" t="e">
        <f>ROUND(SUM(AU95:AU97),5)</f>
        <v>#REF!</v>
      </c>
      <c r="AV94" s="67">
        <f>ROUND(AZ94*L29,2)</f>
        <v>0</v>
      </c>
      <c r="AW94" s="67">
        <f>ROUND(BA94*L30,2)</f>
        <v>0</v>
      </c>
      <c r="AX94" s="67" t="e">
        <f>ROUND(BB94*L29,2)</f>
        <v>#REF!</v>
      </c>
      <c r="AY94" s="67">
        <f>ROUND(BC94*L30,2)</f>
        <v>0</v>
      </c>
      <c r="AZ94" s="67">
        <f>ROUND(SUM(AZ95:AZ97),2)</f>
        <v>0</v>
      </c>
      <c r="BA94" s="67">
        <f>ROUND(SUM(BA95:BA97),2)</f>
        <v>0</v>
      </c>
      <c r="BB94" s="67" t="e">
        <f>ROUND(SUM(BB95:BB97),2)</f>
        <v>#REF!</v>
      </c>
      <c r="BC94" s="170"/>
      <c r="BD94" s="170"/>
      <c r="BE94" s="2"/>
    </row>
    <row r="95" spans="1:57" s="7" customFormat="1" ht="16.5" customHeight="1" x14ac:dyDescent="0.2">
      <c r="A95" s="69" t="s">
        <v>58</v>
      </c>
      <c r="B95" s="70"/>
      <c r="C95" s="71"/>
      <c r="D95" s="240" t="s">
        <v>59</v>
      </c>
      <c r="E95" s="240"/>
      <c r="F95" s="240"/>
      <c r="G95" s="240"/>
      <c r="H95" s="240"/>
      <c r="I95" s="72"/>
      <c r="J95" s="240" t="s">
        <v>384</v>
      </c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38">
        <f>'D.2.1. - vodovod a vodovo...'!J30</f>
        <v>0</v>
      </c>
      <c r="AH95" s="239"/>
      <c r="AI95" s="239"/>
      <c r="AJ95" s="239"/>
      <c r="AK95" s="239"/>
      <c r="AL95" s="239"/>
      <c r="AM95" s="239"/>
      <c r="AN95" s="235">
        <f>SUM(AG95,AT95)</f>
        <v>0</v>
      </c>
      <c r="AO95" s="236"/>
      <c r="AP95" s="237"/>
      <c r="AQ95" s="73" t="s">
        <v>60</v>
      </c>
      <c r="AR95" s="171"/>
      <c r="AS95" s="74">
        <v>0</v>
      </c>
      <c r="AT95" s="75">
        <f>ROUND(SUM(AV95:AW95),2)</f>
        <v>0</v>
      </c>
      <c r="AU95" s="76" t="e">
        <f>'D.2.1. - vodovod a vodovo...'!P123</f>
        <v>#REF!</v>
      </c>
      <c r="AV95" s="75">
        <f>'D.2.1. - vodovod a vodovo...'!J33</f>
        <v>0</v>
      </c>
      <c r="AW95" s="75">
        <f>'D.2.1. - vodovod a vodovo...'!J34</f>
        <v>0</v>
      </c>
      <c r="AX95" s="75">
        <f>'D.2.1. - vodovod a vodovo...'!J35</f>
        <v>0</v>
      </c>
      <c r="AY95" s="75">
        <f>'D.2.1. - vodovod a vodovo...'!J36</f>
        <v>0</v>
      </c>
      <c r="AZ95" s="75">
        <f>'D.2.1. - vodovod a vodovo...'!F33</f>
        <v>0</v>
      </c>
      <c r="BA95" s="75">
        <f>'D.2.1. - vodovod a vodovo...'!F34</f>
        <v>0</v>
      </c>
      <c r="BB95" s="75" t="e">
        <f>'D.2.1. - vodovod a vodovo...'!F35</f>
        <v>#REF!</v>
      </c>
      <c r="BC95" s="170"/>
      <c r="BD95" s="170" t="e">
        <f>'D.2.1. - vodovod a vodovo...'!F37</f>
        <v>#REF!</v>
      </c>
      <c r="BE95" s="2"/>
    </row>
    <row r="96" spans="1:57" s="7" customFormat="1" ht="16.5" customHeight="1" x14ac:dyDescent="0.2">
      <c r="A96" s="69" t="s">
        <v>58</v>
      </c>
      <c r="B96" s="70"/>
      <c r="C96" s="71"/>
      <c r="D96" s="240" t="s">
        <v>63</v>
      </c>
      <c r="E96" s="240"/>
      <c r="F96" s="240"/>
      <c r="G96" s="240"/>
      <c r="H96" s="240"/>
      <c r="I96" s="72"/>
      <c r="J96" s="240" t="s">
        <v>385</v>
      </c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38">
        <f>'D.2.2. - splaškové stoky ...'!J30</f>
        <v>0</v>
      </c>
      <c r="AH96" s="239"/>
      <c r="AI96" s="239"/>
      <c r="AJ96" s="239"/>
      <c r="AK96" s="239"/>
      <c r="AL96" s="239"/>
      <c r="AM96" s="239"/>
      <c r="AN96" s="235">
        <f>SUM(AG96,AT96)</f>
        <v>0</v>
      </c>
      <c r="AO96" s="236"/>
      <c r="AP96" s="237"/>
      <c r="AQ96" s="73" t="s">
        <v>60</v>
      </c>
      <c r="AR96" s="171"/>
      <c r="AS96" s="74">
        <v>0</v>
      </c>
      <c r="AT96" s="75">
        <f>ROUND(SUM(AV96:AW96),2)</f>
        <v>0</v>
      </c>
      <c r="AU96" s="76" t="e">
        <f>'D.2.2. - splaškové stoky ...'!P124</f>
        <v>#REF!</v>
      </c>
      <c r="AV96" s="75">
        <f>'D.2.2. - splaškové stoky ...'!J33</f>
        <v>0</v>
      </c>
      <c r="AW96" s="75">
        <f>'D.2.2. - splaškové stoky ...'!J34</f>
        <v>0</v>
      </c>
      <c r="AX96" s="75">
        <f>'D.2.2. - splaškové stoky ...'!J35</f>
        <v>0</v>
      </c>
      <c r="AY96" s="75">
        <f>'D.2.2. - splaškové stoky ...'!J36</f>
        <v>0</v>
      </c>
      <c r="AZ96" s="75">
        <f>'D.2.2. - splaškové stoky ...'!F33</f>
        <v>0</v>
      </c>
      <c r="BA96" s="75">
        <f>'D.2.2. - splaškové stoky ...'!F34</f>
        <v>0</v>
      </c>
      <c r="BB96" s="75" t="e">
        <f>'D.2.2. - splaškové stoky ...'!F35</f>
        <v>#REF!</v>
      </c>
      <c r="BC96" s="170"/>
      <c r="BD96" s="170" t="e">
        <f>'D.2.2. - splaškové stoky ...'!F37</f>
        <v>#REF!</v>
      </c>
      <c r="BE96" s="2"/>
    </row>
    <row r="97" spans="1:57" s="7" customFormat="1" ht="16.5" customHeight="1" x14ac:dyDescent="0.2">
      <c r="A97" s="69" t="s">
        <v>58</v>
      </c>
      <c r="B97" s="70"/>
      <c r="C97" s="71"/>
      <c r="D97" s="240" t="s">
        <v>64</v>
      </c>
      <c r="E97" s="240"/>
      <c r="F97" s="240"/>
      <c r="G97" s="240"/>
      <c r="H97" s="240"/>
      <c r="I97" s="72"/>
      <c r="J97" s="240" t="s">
        <v>386</v>
      </c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38">
        <f>'D.2.3. - plynovod a plyno...'!J30</f>
        <v>0</v>
      </c>
      <c r="AH97" s="239"/>
      <c r="AI97" s="239"/>
      <c r="AJ97" s="239"/>
      <c r="AK97" s="239"/>
      <c r="AL97" s="239"/>
      <c r="AM97" s="239"/>
      <c r="AN97" s="235">
        <f>SUM(AG97,AT97)</f>
        <v>0</v>
      </c>
      <c r="AO97" s="236"/>
      <c r="AP97" s="237"/>
      <c r="AQ97" s="73" t="s">
        <v>60</v>
      </c>
      <c r="AR97" s="171"/>
      <c r="AS97" s="77">
        <v>0</v>
      </c>
      <c r="AT97" s="78">
        <f>ROUND(SUM(AV97:AW97),2)</f>
        <v>0</v>
      </c>
      <c r="AU97" s="79" t="e">
        <f>'D.2.3. - plynovod a plyno...'!P125</f>
        <v>#REF!</v>
      </c>
      <c r="AV97" s="78">
        <f>'D.2.3. - plynovod a plyno...'!J33</f>
        <v>0</v>
      </c>
      <c r="AW97" s="78">
        <f>'D.2.3. - plynovod a plyno...'!J34</f>
        <v>0</v>
      </c>
      <c r="AX97" s="78">
        <f>'D.2.3. - plynovod a plyno...'!J35</f>
        <v>0</v>
      </c>
      <c r="AY97" s="78">
        <f>'D.2.3. - plynovod a plyno...'!J36</f>
        <v>0</v>
      </c>
      <c r="AZ97" s="78">
        <f>'D.2.3. - plynovod a plyno...'!F33</f>
        <v>0</v>
      </c>
      <c r="BA97" s="78">
        <f>'D.2.3. - plynovod a plyno...'!F34</f>
        <v>0</v>
      </c>
      <c r="BB97" s="78" t="e">
        <f>'D.2.3. - plynovod a plyno...'!F35</f>
        <v>#REF!</v>
      </c>
      <c r="BC97" s="170" t="e">
        <f>'D.2.3. - plynovod a plyno...'!F36</f>
        <v>#REF!</v>
      </c>
      <c r="BD97" s="170" t="e">
        <f>'D.2.3. - plynovod a plyno...'!F37</f>
        <v>#REF!</v>
      </c>
      <c r="BE97" s="2"/>
    </row>
    <row r="98" spans="1:57" s="2" customFormat="1" ht="30" customHeight="1" x14ac:dyDescent="0.2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170"/>
      <c r="BD98" s="170"/>
    </row>
    <row r="99" spans="1:57" s="2" customFormat="1" ht="6.95" customHeight="1" x14ac:dyDescent="0.2">
      <c r="A99" s="28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</row>
    <row r="101" spans="1:57" x14ac:dyDescent="0.2">
      <c r="AI101" s="191"/>
      <c r="AJ101" s="176"/>
      <c r="AK101" s="176"/>
      <c r="AL101" s="176"/>
      <c r="AM101" s="176"/>
      <c r="AN101" s="176"/>
      <c r="AO101" s="176"/>
      <c r="AP101" s="176"/>
    </row>
    <row r="102" spans="1:57" ht="12.75" x14ac:dyDescent="0.2">
      <c r="AI102" s="177"/>
      <c r="AJ102" s="176"/>
      <c r="AK102" s="176"/>
      <c r="AL102" s="176"/>
      <c r="AM102" s="176"/>
      <c r="AN102" s="192"/>
      <c r="AO102" s="176"/>
      <c r="AP102" s="176"/>
      <c r="AR102" s="171"/>
    </row>
    <row r="103" spans="1:57" ht="12.75" x14ac:dyDescent="0.2">
      <c r="AI103" s="193"/>
      <c r="AJ103" s="176"/>
      <c r="AK103" s="176"/>
      <c r="AL103" s="176"/>
      <c r="AM103" s="176"/>
      <c r="AN103" s="194"/>
      <c r="AO103" s="176"/>
      <c r="AP103" s="176"/>
      <c r="AR103" s="175"/>
    </row>
    <row r="104" spans="1:57" ht="12.75" x14ac:dyDescent="0.2">
      <c r="AI104" s="193"/>
      <c r="AJ104" s="176"/>
      <c r="AK104" s="176"/>
      <c r="AL104" s="176"/>
      <c r="AM104" s="176"/>
      <c r="AN104" s="194"/>
      <c r="AO104" s="176"/>
      <c r="AP104" s="176"/>
      <c r="AR104" s="175"/>
    </row>
    <row r="105" spans="1:57" ht="12.75" x14ac:dyDescent="0.2">
      <c r="AI105" s="193"/>
      <c r="AJ105" s="176"/>
      <c r="AK105" s="176"/>
      <c r="AL105" s="176"/>
      <c r="AM105" s="176"/>
      <c r="AN105" s="194"/>
      <c r="AO105" s="176"/>
      <c r="AP105" s="176"/>
      <c r="AR105" s="175"/>
    </row>
    <row r="106" spans="1:57" x14ac:dyDescent="0.2">
      <c r="AI106" s="176"/>
      <c r="AJ106" s="176"/>
      <c r="AK106" s="176"/>
      <c r="AL106" s="176"/>
      <c r="AM106" s="176"/>
      <c r="AN106" s="176"/>
      <c r="AO106" s="176"/>
      <c r="AP106" s="176"/>
    </row>
    <row r="107" spans="1:57" ht="15.75" x14ac:dyDescent="0.2">
      <c r="AI107" s="191"/>
      <c r="AJ107" s="176"/>
      <c r="AK107" s="176"/>
      <c r="AL107" s="176"/>
      <c r="AM107" s="176"/>
      <c r="AN107" s="176"/>
      <c r="AO107" s="176"/>
      <c r="AP107" s="176"/>
      <c r="AR107" s="174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</row>
    <row r="108" spans="1:57" ht="12.75" x14ac:dyDescent="0.2">
      <c r="AI108" s="177"/>
      <c r="AJ108" s="176"/>
      <c r="AK108" s="176"/>
      <c r="AL108" s="176"/>
      <c r="AM108" s="176"/>
      <c r="AN108" s="192"/>
      <c r="AO108" s="176"/>
      <c r="AP108" s="176"/>
      <c r="AR108" s="177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</row>
    <row r="109" spans="1:57" ht="12.75" x14ac:dyDescent="0.2">
      <c r="AI109" s="193"/>
      <c r="AJ109" s="176"/>
      <c r="AK109" s="176"/>
      <c r="AL109" s="176"/>
      <c r="AM109" s="176"/>
      <c r="AN109" s="194"/>
      <c r="AO109" s="176"/>
      <c r="AP109" s="176"/>
      <c r="AR109" s="178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</row>
    <row r="110" spans="1:57" ht="12.75" x14ac:dyDescent="0.2">
      <c r="AI110" s="193"/>
      <c r="AJ110" s="176"/>
      <c r="AK110" s="176"/>
      <c r="AL110" s="176"/>
      <c r="AM110" s="176"/>
      <c r="AN110" s="194"/>
      <c r="AO110" s="176"/>
      <c r="AP110" s="176"/>
      <c r="AR110" s="178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</row>
    <row r="111" spans="1:57" ht="12.75" x14ac:dyDescent="0.2">
      <c r="AI111" s="193"/>
      <c r="AJ111" s="176"/>
      <c r="AK111" s="176"/>
      <c r="AL111" s="176"/>
      <c r="AM111" s="176"/>
      <c r="AN111" s="194"/>
      <c r="AO111" s="176"/>
      <c r="AP111" s="176"/>
      <c r="AR111" s="178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</row>
    <row r="112" spans="1:57" x14ac:dyDescent="0.2">
      <c r="AI112" s="176"/>
      <c r="AJ112" s="176"/>
      <c r="AK112" s="176"/>
      <c r="AL112" s="176"/>
      <c r="AM112" s="176"/>
      <c r="AN112" s="176"/>
      <c r="AO112" s="176"/>
      <c r="AP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</row>
    <row r="113" spans="35:42" x14ac:dyDescent="0.2">
      <c r="AI113" s="176"/>
      <c r="AJ113" s="176"/>
      <c r="AK113" s="176"/>
      <c r="AL113" s="176"/>
      <c r="AM113" s="176"/>
      <c r="AN113" s="176"/>
      <c r="AO113" s="176"/>
      <c r="AP113" s="176"/>
    </row>
  </sheetData>
  <mergeCells count="49">
    <mergeCell ref="AR2:BD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D97:H97"/>
    <mergeCell ref="J97:AF97"/>
    <mergeCell ref="C92:G92"/>
    <mergeCell ref="I92:AF92"/>
    <mergeCell ref="AG92:AM92"/>
    <mergeCell ref="AG95:AM95"/>
    <mergeCell ref="D95:H95"/>
    <mergeCell ref="J95:AF95"/>
    <mergeCell ref="AG94:AM94"/>
    <mergeCell ref="W32:AE32"/>
    <mergeCell ref="AK32:AO32"/>
    <mergeCell ref="L32:P32"/>
    <mergeCell ref="AN97:AP97"/>
    <mergeCell ref="AG97:AM97"/>
    <mergeCell ref="AN92:AP92"/>
    <mergeCell ref="AN95:AP95"/>
    <mergeCell ref="AN94:AP94"/>
    <mergeCell ref="J79:AQ79"/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</mergeCells>
  <hyperlinks>
    <hyperlink ref="A95" location="'D.2.1. - vodovod a vodovo...'!C2" display="/"/>
    <hyperlink ref="A96" location="'D.2.2. - splaškové stoky ...'!C2" display="/"/>
    <hyperlink ref="A97" location="'D.2.3. - plynovod a plyno...'!C2" display="/"/>
  </hyperlinks>
  <pageMargins left="0.39370078740157483" right="0.39370078740157483" top="0.39370078740157483" bottom="0.59055118110236227" header="0" footer="0.19685039370078741"/>
  <pageSetup paperSize="9" scale="75" fitToHeight="100" orientation="portrait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0"/>
  <sheetViews>
    <sheetView showGridLines="0" topLeftCell="A108" workbookViewId="0">
      <selection activeCell="I126" sqref="I126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</cols>
  <sheetData>
    <row r="1" spans="1:21" x14ac:dyDescent="0.2">
      <c r="A1" s="80"/>
    </row>
    <row r="2" spans="1:21" s="1" customFormat="1" ht="36.950000000000003" customHeight="1" x14ac:dyDescent="0.2">
      <c r="L2" s="249" t="s">
        <v>3</v>
      </c>
      <c r="M2" s="226"/>
      <c r="N2" s="226"/>
      <c r="O2" s="226"/>
      <c r="P2" s="226"/>
      <c r="Q2" s="226"/>
      <c r="R2" s="226"/>
      <c r="S2" s="226"/>
      <c r="T2" s="226"/>
      <c r="U2" s="226"/>
    </row>
    <row r="3" spans="1:21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1" s="1" customFormat="1" ht="24.95" customHeight="1" x14ac:dyDescent="0.2">
      <c r="B4" s="19"/>
      <c r="D4" s="20" t="s">
        <v>67</v>
      </c>
      <c r="L4" s="19"/>
      <c r="M4" s="81" t="s">
        <v>5</v>
      </c>
    </row>
    <row r="5" spans="1:21" s="1" customFormat="1" ht="6.95" customHeight="1" x14ac:dyDescent="0.2">
      <c r="B5" s="19"/>
      <c r="L5" s="19"/>
    </row>
    <row r="6" spans="1:21" s="1" customFormat="1" ht="12" customHeight="1" x14ac:dyDescent="0.2">
      <c r="B6" s="19"/>
      <c r="D6" s="25" t="s">
        <v>7</v>
      </c>
      <c r="L6" s="19"/>
    </row>
    <row r="7" spans="1:21" s="1" customFormat="1" ht="16.5" customHeight="1" x14ac:dyDescent="0.2">
      <c r="B7" s="19"/>
      <c r="E7" s="264" t="str">
        <f>'Rekapitulace stavby'!K6</f>
        <v>ZTV Bernartice 8. května</v>
      </c>
      <c r="F7" s="265"/>
      <c r="G7" s="265"/>
      <c r="H7" s="265"/>
      <c r="L7" s="19"/>
    </row>
    <row r="8" spans="1:21" s="2" customFormat="1" ht="12" customHeight="1" x14ac:dyDescent="0.2">
      <c r="A8" s="28"/>
      <c r="B8" s="29"/>
      <c r="C8" s="28"/>
      <c r="D8" s="25" t="s">
        <v>70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</row>
    <row r="9" spans="1:21" s="2" customFormat="1" ht="16.5" customHeight="1" x14ac:dyDescent="0.2">
      <c r="A9" s="28"/>
      <c r="B9" s="29"/>
      <c r="C9" s="28"/>
      <c r="D9" s="28"/>
      <c r="E9" s="250" t="s">
        <v>71</v>
      </c>
      <c r="F9" s="263"/>
      <c r="G9" s="263"/>
      <c r="H9" s="263"/>
      <c r="I9" s="28"/>
      <c r="J9" s="28"/>
      <c r="K9" s="28"/>
      <c r="L9" s="38"/>
      <c r="S9" s="28"/>
      <c r="T9" s="28"/>
      <c r="U9" s="28"/>
    </row>
    <row r="10" spans="1:21" s="2" customFormat="1" x14ac:dyDescent="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</row>
    <row r="11" spans="1:21" s="2" customFormat="1" ht="12" customHeight="1" x14ac:dyDescent="0.2">
      <c r="A11" s="28"/>
      <c r="B11" s="29"/>
      <c r="C11" s="28"/>
      <c r="D11" s="25" t="s">
        <v>8</v>
      </c>
      <c r="E11" s="28"/>
      <c r="F11" s="23" t="s">
        <v>1</v>
      </c>
      <c r="G11" s="28"/>
      <c r="H11" s="28"/>
      <c r="I11" s="25" t="s">
        <v>9</v>
      </c>
      <c r="J11" s="23" t="s">
        <v>1</v>
      </c>
      <c r="K11" s="28"/>
      <c r="L11" s="38"/>
      <c r="S11" s="28"/>
      <c r="T11" s="28"/>
      <c r="U11" s="28"/>
    </row>
    <row r="12" spans="1:21" s="2" customFormat="1" ht="12" customHeight="1" x14ac:dyDescent="0.2">
      <c r="A12" s="28"/>
      <c r="B12" s="29"/>
      <c r="C12" s="28"/>
      <c r="D12" s="25" t="s">
        <v>10</v>
      </c>
      <c r="E12" s="28"/>
      <c r="F12" s="23" t="s">
        <v>11</v>
      </c>
      <c r="G12" s="28"/>
      <c r="H12" s="28"/>
      <c r="I12" s="25" t="s">
        <v>12</v>
      </c>
      <c r="J12" s="51">
        <f>'Rekapitulace stavby'!AN8</f>
        <v>0</v>
      </c>
      <c r="K12" s="28"/>
      <c r="L12" s="38"/>
      <c r="S12" s="28"/>
      <c r="T12" s="28"/>
      <c r="U12" s="28"/>
    </row>
    <row r="13" spans="1:21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</row>
    <row r="14" spans="1:21" s="2" customFormat="1" ht="12" customHeight="1" x14ac:dyDescent="0.2">
      <c r="A14" s="28"/>
      <c r="B14" s="29"/>
      <c r="C14" s="28"/>
      <c r="D14" s="25" t="s">
        <v>13</v>
      </c>
      <c r="E14" s="28"/>
      <c r="F14" s="28"/>
      <c r="G14" s="28"/>
      <c r="H14" s="28"/>
      <c r="I14" s="25" t="s">
        <v>14</v>
      </c>
      <c r="J14" s="23" t="str">
        <f>IF('Rekapitulace stavby'!AN10="","",'Rekapitulace stavby'!AN10)</f>
        <v>002495360</v>
      </c>
      <c r="K14" s="28"/>
      <c r="L14" s="38"/>
      <c r="S14" s="28"/>
      <c r="T14" s="28"/>
      <c r="U14" s="28"/>
    </row>
    <row r="15" spans="1:21" s="2" customFormat="1" ht="18" customHeight="1" x14ac:dyDescent="0.2">
      <c r="A15" s="28"/>
      <c r="B15" s="29"/>
      <c r="C15" s="28"/>
      <c r="D15" s="28"/>
      <c r="E15" s="23" t="str">
        <f>IF('Rekapitulace stavby'!E11="","",'Rekapitulace stavby'!E11)</f>
        <v>Městys Bernartice, Náměstí svobody 33, 398 43 Bernartice</v>
      </c>
      <c r="F15" s="28"/>
      <c r="G15" s="28"/>
      <c r="H15" s="28"/>
      <c r="I15" s="25" t="s">
        <v>15</v>
      </c>
      <c r="J15" s="23" t="str">
        <f>IF('Rekapitulace stavby'!AN11="","",'Rekapitulace stavby'!AN11)</f>
        <v>CZ00249530</v>
      </c>
      <c r="K15" s="28"/>
      <c r="L15" s="38"/>
      <c r="S15" s="28"/>
      <c r="T15" s="28"/>
      <c r="U15" s="28"/>
    </row>
    <row r="16" spans="1:21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</row>
    <row r="17" spans="1:21" s="2" customFormat="1" ht="12" customHeight="1" x14ac:dyDescent="0.2">
      <c r="A17" s="28"/>
      <c r="B17" s="29"/>
      <c r="C17" s="28"/>
      <c r="D17" s="25" t="s">
        <v>16</v>
      </c>
      <c r="E17" s="28"/>
      <c r="F17" s="28"/>
      <c r="G17" s="28"/>
      <c r="H17" s="28"/>
      <c r="I17" s="25" t="s">
        <v>14</v>
      </c>
      <c r="J17" s="23">
        <f>'Rekapitulace stavby'!AN13</f>
        <v>0</v>
      </c>
      <c r="K17" s="28"/>
      <c r="L17" s="38"/>
      <c r="S17" s="28"/>
      <c r="T17" s="28"/>
      <c r="U17" s="28"/>
    </row>
    <row r="18" spans="1:21" s="2" customFormat="1" ht="18" customHeight="1" x14ac:dyDescent="0.2">
      <c r="A18" s="28"/>
      <c r="B18" s="29"/>
      <c r="C18" s="28"/>
      <c r="D18" s="28"/>
      <c r="E18" s="225">
        <f>'Rekapitulace stavby'!E14</f>
        <v>0</v>
      </c>
      <c r="F18" s="225"/>
      <c r="G18" s="225"/>
      <c r="H18" s="225"/>
      <c r="I18" s="25" t="s">
        <v>15</v>
      </c>
      <c r="J18" s="23">
        <f>'Rekapitulace stavby'!AN14</f>
        <v>0</v>
      </c>
      <c r="K18" s="28"/>
      <c r="L18" s="38"/>
      <c r="S18" s="28"/>
      <c r="T18" s="28"/>
      <c r="U18" s="28"/>
    </row>
    <row r="19" spans="1:2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</row>
    <row r="20" spans="1:21" s="2" customFormat="1" ht="12" customHeight="1" x14ac:dyDescent="0.2">
      <c r="A20" s="28"/>
      <c r="B20" s="29"/>
      <c r="C20" s="28"/>
      <c r="D20" s="25" t="s">
        <v>17</v>
      </c>
      <c r="E20" s="28"/>
      <c r="F20" s="28"/>
      <c r="G20" s="28"/>
      <c r="H20" s="28"/>
      <c r="I20" s="25" t="s">
        <v>14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</row>
    <row r="21" spans="1:21" s="2" customFormat="1" ht="18" customHeight="1" x14ac:dyDescent="0.2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15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</row>
    <row r="22" spans="1:2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</row>
    <row r="23" spans="1:21" s="2" customFormat="1" ht="12" customHeight="1" x14ac:dyDescent="0.2">
      <c r="A23" s="28"/>
      <c r="B23" s="29"/>
      <c r="C23" s="28"/>
      <c r="D23" s="25" t="s">
        <v>18</v>
      </c>
      <c r="E23" s="28"/>
      <c r="F23" s="28"/>
      <c r="G23" s="28"/>
      <c r="H23" s="28"/>
      <c r="I23" s="25" t="s">
        <v>14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</row>
    <row r="24" spans="1:21" s="2" customFormat="1" ht="18" customHeight="1" x14ac:dyDescent="0.2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15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</row>
    <row r="25" spans="1:2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</row>
    <row r="26" spans="1:21" s="2" customFormat="1" ht="12" customHeight="1" x14ac:dyDescent="0.2">
      <c r="A26" s="28"/>
      <c r="B26" s="29"/>
      <c r="C26" s="28"/>
      <c r="D26" s="25" t="s">
        <v>19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</row>
    <row r="27" spans="1:21" s="8" customFormat="1" ht="16.5" customHeight="1" x14ac:dyDescent="0.2">
      <c r="A27" s="82"/>
      <c r="B27" s="83"/>
      <c r="C27" s="82"/>
      <c r="D27" s="82"/>
      <c r="E27" s="228" t="s">
        <v>1</v>
      </c>
      <c r="F27" s="228"/>
      <c r="G27" s="228"/>
      <c r="H27" s="228"/>
      <c r="I27" s="82"/>
      <c r="J27" s="82"/>
      <c r="K27" s="82"/>
      <c r="L27" s="84"/>
      <c r="S27" s="82"/>
      <c r="T27" s="82"/>
      <c r="U27" s="82"/>
    </row>
    <row r="28" spans="1:2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</row>
    <row r="29" spans="1:21" s="2" customFormat="1" ht="6.95" customHeight="1" x14ac:dyDescent="0.2">
      <c r="A29" s="28"/>
      <c r="B29" s="29"/>
      <c r="C29" s="28"/>
      <c r="D29" s="60"/>
      <c r="E29" s="60"/>
      <c r="F29" s="60"/>
      <c r="G29" s="60"/>
      <c r="H29" s="60"/>
      <c r="I29" s="60"/>
      <c r="J29" s="60"/>
      <c r="K29" s="60"/>
      <c r="L29" s="38"/>
      <c r="S29" s="28"/>
      <c r="T29" s="28"/>
      <c r="U29" s="28"/>
    </row>
    <row r="30" spans="1:21" s="2" customFormat="1" ht="25.35" customHeight="1" x14ac:dyDescent="0.2">
      <c r="A30" s="28"/>
      <c r="B30" s="29"/>
      <c r="C30" s="28"/>
      <c r="D30" s="85" t="s">
        <v>20</v>
      </c>
      <c r="E30" s="28"/>
      <c r="F30" s="28"/>
      <c r="G30" s="28"/>
      <c r="H30" s="28"/>
      <c r="I30" s="28"/>
      <c r="J30" s="64">
        <f>ROUND(J123, 2)</f>
        <v>0</v>
      </c>
      <c r="K30" s="28"/>
      <c r="L30" s="38"/>
      <c r="S30" s="28"/>
      <c r="T30" s="28"/>
      <c r="U30" s="28"/>
    </row>
    <row r="31" spans="1:21" s="2" customFormat="1" ht="6.95" customHeight="1" x14ac:dyDescent="0.2">
      <c r="A31" s="28"/>
      <c r="B31" s="29"/>
      <c r="C31" s="28"/>
      <c r="D31" s="60"/>
      <c r="E31" s="60"/>
      <c r="F31" s="60"/>
      <c r="G31" s="60"/>
      <c r="H31" s="60"/>
      <c r="I31" s="60"/>
      <c r="J31" s="60"/>
      <c r="K31" s="60"/>
      <c r="L31" s="38"/>
      <c r="S31" s="28"/>
      <c r="T31" s="28"/>
      <c r="U31" s="28"/>
    </row>
    <row r="32" spans="1:21" s="2" customFormat="1" ht="14.45" customHeight="1" x14ac:dyDescent="0.2">
      <c r="A32" s="28"/>
      <c r="B32" s="29"/>
      <c r="C32" s="28"/>
      <c r="D32" s="28"/>
      <c r="E32" s="28"/>
      <c r="F32" s="32" t="s">
        <v>22</v>
      </c>
      <c r="G32" s="28"/>
      <c r="H32" s="28"/>
      <c r="I32" s="32" t="s">
        <v>21</v>
      </c>
      <c r="J32" s="32" t="s">
        <v>23</v>
      </c>
      <c r="K32" s="28"/>
      <c r="L32" s="38"/>
      <c r="S32" s="28"/>
      <c r="T32" s="28"/>
      <c r="U32" s="28"/>
    </row>
    <row r="33" spans="1:21" s="2" customFormat="1" ht="14.45" customHeight="1" x14ac:dyDescent="0.2">
      <c r="A33" s="28"/>
      <c r="B33" s="29"/>
      <c r="C33" s="28"/>
      <c r="D33" s="86" t="s">
        <v>24</v>
      </c>
      <c r="E33" s="25" t="s">
        <v>25</v>
      </c>
      <c r="F33" s="87">
        <f>ROUND((SUM(J30)),  2)</f>
        <v>0</v>
      </c>
      <c r="G33" s="28"/>
      <c r="H33" s="28"/>
      <c r="I33" s="88">
        <v>0.21</v>
      </c>
      <c r="J33" s="87">
        <f>ROUND(((SUM(F33))*I33),  2)</f>
        <v>0</v>
      </c>
      <c r="K33" s="28"/>
      <c r="L33" s="38"/>
      <c r="S33" s="28"/>
      <c r="T33" s="28"/>
      <c r="U33" s="28"/>
    </row>
    <row r="34" spans="1:21" s="2" customFormat="1" ht="14.45" customHeight="1" x14ac:dyDescent="0.2">
      <c r="A34" s="28"/>
      <c r="B34" s="29"/>
      <c r="C34" s="28"/>
      <c r="D34" s="28"/>
      <c r="E34" s="25" t="s">
        <v>26</v>
      </c>
      <c r="F34" s="87">
        <v>0</v>
      </c>
      <c r="G34" s="28"/>
      <c r="H34" s="28"/>
      <c r="I34" s="88">
        <v>0.15</v>
      </c>
      <c r="J34" s="87">
        <f>ROUND(((SUM(F34))*I34),  2)</f>
        <v>0</v>
      </c>
      <c r="K34" s="28"/>
      <c r="L34" s="38"/>
      <c r="S34" s="28"/>
      <c r="T34" s="28"/>
      <c r="U34" s="28"/>
    </row>
    <row r="35" spans="1:21" s="2" customFormat="1" ht="14.45" hidden="1" customHeight="1" x14ac:dyDescent="0.2">
      <c r="A35" s="28"/>
      <c r="B35" s="29"/>
      <c r="C35" s="28"/>
      <c r="D35" s="28"/>
      <c r="E35" s="25" t="s">
        <v>27</v>
      </c>
      <c r="F35" s="87" t="e">
        <f>ROUND((SUM(#REF!)),  2)</f>
        <v>#REF!</v>
      </c>
      <c r="G35" s="28"/>
      <c r="H35" s="28"/>
      <c r="I35" s="88">
        <v>0.21</v>
      </c>
      <c r="J35" s="87">
        <f>0</f>
        <v>0</v>
      </c>
      <c r="K35" s="28"/>
      <c r="L35" s="38"/>
      <c r="S35" s="28"/>
      <c r="T35" s="28"/>
      <c r="U35" s="28"/>
    </row>
    <row r="36" spans="1:21" s="2" customFormat="1" ht="14.45" hidden="1" customHeight="1" x14ac:dyDescent="0.2">
      <c r="A36" s="28"/>
      <c r="B36" s="29"/>
      <c r="C36" s="28"/>
      <c r="D36" s="28"/>
      <c r="E36" s="25" t="s">
        <v>28</v>
      </c>
      <c r="F36" s="87" t="e">
        <f>ROUND((SUM(#REF!)),  2)</f>
        <v>#REF!</v>
      </c>
      <c r="G36" s="28"/>
      <c r="H36" s="28"/>
      <c r="I36" s="88">
        <v>0.15</v>
      </c>
      <c r="J36" s="87">
        <f>0</f>
        <v>0</v>
      </c>
      <c r="K36" s="28"/>
      <c r="L36" s="38"/>
      <c r="S36" s="28"/>
      <c r="T36" s="28"/>
      <c r="U36" s="28"/>
    </row>
    <row r="37" spans="1:21" s="2" customFormat="1" ht="14.45" hidden="1" customHeight="1" x14ac:dyDescent="0.2">
      <c r="A37" s="28"/>
      <c r="B37" s="29"/>
      <c r="C37" s="28"/>
      <c r="D37" s="28"/>
      <c r="E37" s="25" t="s">
        <v>29</v>
      </c>
      <c r="F37" s="87" t="e">
        <f>ROUND((SUM(#REF!)),  2)</f>
        <v>#REF!</v>
      </c>
      <c r="G37" s="28"/>
      <c r="H37" s="28"/>
      <c r="I37" s="88">
        <v>0</v>
      </c>
      <c r="J37" s="87">
        <f>0</f>
        <v>0</v>
      </c>
      <c r="K37" s="28"/>
      <c r="L37" s="38"/>
      <c r="S37" s="28"/>
      <c r="T37" s="28"/>
      <c r="U37" s="28"/>
    </row>
    <row r="38" spans="1:21" s="2" customFormat="1" ht="6.9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</row>
    <row r="39" spans="1:21" s="2" customFormat="1" ht="25.35" customHeight="1" x14ac:dyDescent="0.2">
      <c r="A39" s="28"/>
      <c r="B39" s="29"/>
      <c r="C39" s="89"/>
      <c r="D39" s="90" t="s">
        <v>30</v>
      </c>
      <c r="E39" s="54"/>
      <c r="F39" s="54"/>
      <c r="G39" s="91" t="s">
        <v>31</v>
      </c>
      <c r="H39" s="92" t="s">
        <v>32</v>
      </c>
      <c r="I39" s="54"/>
      <c r="J39" s="93">
        <f>SUM(J30:J37)</f>
        <v>0</v>
      </c>
      <c r="K39" s="94"/>
      <c r="L39" s="38"/>
      <c r="S39" s="28"/>
      <c r="T39" s="28"/>
      <c r="U39" s="28"/>
    </row>
    <row r="40" spans="1:21" s="2" customFormat="1" ht="14.45" customHeight="1" x14ac:dyDescent="0.2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</row>
    <row r="41" spans="1:21" s="1" customFormat="1" ht="14.45" customHeight="1" x14ac:dyDescent="0.2">
      <c r="B41" s="19"/>
      <c r="L41" s="19"/>
    </row>
    <row r="42" spans="1:21" s="1" customFormat="1" ht="14.45" customHeight="1" x14ac:dyDescent="0.2">
      <c r="B42" s="19"/>
      <c r="L42" s="19"/>
    </row>
    <row r="43" spans="1:21" s="1" customFormat="1" ht="14.45" customHeight="1" x14ac:dyDescent="0.2">
      <c r="B43" s="19"/>
      <c r="L43" s="19"/>
    </row>
    <row r="44" spans="1:21" s="1" customFormat="1" ht="14.45" customHeight="1" x14ac:dyDescent="0.2">
      <c r="B44" s="19"/>
      <c r="L44" s="19"/>
    </row>
    <row r="45" spans="1:21" s="1" customFormat="1" ht="14.45" customHeight="1" x14ac:dyDescent="0.2">
      <c r="B45" s="19"/>
      <c r="L45" s="19"/>
    </row>
    <row r="46" spans="1:21" s="1" customFormat="1" ht="14.45" customHeight="1" x14ac:dyDescent="0.2">
      <c r="B46" s="19"/>
      <c r="L46" s="19"/>
    </row>
    <row r="47" spans="1:21" s="1" customFormat="1" ht="14.45" customHeight="1" x14ac:dyDescent="0.2">
      <c r="B47" s="19"/>
      <c r="L47" s="19"/>
    </row>
    <row r="48" spans="1:21" s="1" customFormat="1" ht="14.45" customHeight="1" x14ac:dyDescent="0.2">
      <c r="B48" s="19"/>
      <c r="L48" s="19"/>
    </row>
    <row r="49" spans="1:21" s="1" customFormat="1" ht="14.45" customHeight="1" x14ac:dyDescent="0.2">
      <c r="B49" s="19"/>
      <c r="L49" s="19"/>
    </row>
    <row r="50" spans="1:21" s="2" customFormat="1" ht="14.45" customHeight="1" x14ac:dyDescent="0.2">
      <c r="B50" s="38"/>
      <c r="D50" s="39" t="s">
        <v>33</v>
      </c>
      <c r="E50" s="40"/>
      <c r="F50" s="40"/>
      <c r="G50" s="39" t="s">
        <v>34</v>
      </c>
      <c r="H50" s="40"/>
      <c r="I50" s="40"/>
      <c r="J50" s="40"/>
      <c r="K50" s="40"/>
      <c r="L50" s="38"/>
    </row>
    <row r="51" spans="1:21" x14ac:dyDescent="0.2">
      <c r="B51" s="19"/>
      <c r="L51" s="19"/>
    </row>
    <row r="52" spans="1:21" x14ac:dyDescent="0.2">
      <c r="B52" s="19"/>
      <c r="L52" s="19"/>
    </row>
    <row r="53" spans="1:21" x14ac:dyDescent="0.2">
      <c r="B53" s="19"/>
      <c r="L53" s="19"/>
    </row>
    <row r="54" spans="1:21" x14ac:dyDescent="0.2">
      <c r="B54" s="19"/>
      <c r="L54" s="19"/>
    </row>
    <row r="55" spans="1:21" x14ac:dyDescent="0.2">
      <c r="B55" s="19"/>
      <c r="L55" s="19"/>
    </row>
    <row r="56" spans="1:21" x14ac:dyDescent="0.2">
      <c r="B56" s="19"/>
      <c r="L56" s="19"/>
    </row>
    <row r="57" spans="1:21" x14ac:dyDescent="0.2">
      <c r="B57" s="19"/>
      <c r="L57" s="19"/>
    </row>
    <row r="58" spans="1:21" x14ac:dyDescent="0.2">
      <c r="B58" s="19"/>
      <c r="L58" s="19"/>
    </row>
    <row r="59" spans="1:21" x14ac:dyDescent="0.2">
      <c r="B59" s="19"/>
      <c r="L59" s="19"/>
    </row>
    <row r="60" spans="1:21" x14ac:dyDescent="0.2">
      <c r="B60" s="19"/>
      <c r="L60" s="19"/>
    </row>
    <row r="61" spans="1:21" s="2" customFormat="1" ht="12.75" x14ac:dyDescent="0.2">
      <c r="A61" s="28"/>
      <c r="B61" s="29"/>
      <c r="C61" s="28"/>
      <c r="D61" s="41" t="s">
        <v>35</v>
      </c>
      <c r="E61" s="31"/>
      <c r="F61" s="95" t="s">
        <v>36</v>
      </c>
      <c r="G61" s="41" t="s">
        <v>35</v>
      </c>
      <c r="H61" s="31"/>
      <c r="I61" s="31"/>
      <c r="J61" s="96" t="s">
        <v>36</v>
      </c>
      <c r="K61" s="31"/>
      <c r="L61" s="38"/>
      <c r="S61" s="28"/>
      <c r="T61" s="28"/>
      <c r="U61" s="28"/>
    </row>
    <row r="62" spans="1:21" x14ac:dyDescent="0.2">
      <c r="B62" s="19"/>
      <c r="L62" s="19"/>
    </row>
    <row r="63" spans="1:21" x14ac:dyDescent="0.2">
      <c r="B63" s="19"/>
      <c r="L63" s="19"/>
    </row>
    <row r="64" spans="1:21" x14ac:dyDescent="0.2">
      <c r="B64" s="19"/>
      <c r="L64" s="19"/>
    </row>
    <row r="65" spans="1:21" s="2" customFormat="1" ht="12.75" x14ac:dyDescent="0.2">
      <c r="A65" s="28"/>
      <c r="B65" s="29"/>
      <c r="C65" s="28"/>
      <c r="D65" s="39" t="s">
        <v>37</v>
      </c>
      <c r="E65" s="42"/>
      <c r="F65" s="42"/>
      <c r="G65" s="39" t="s">
        <v>38</v>
      </c>
      <c r="H65" s="42"/>
      <c r="I65" s="42"/>
      <c r="J65" s="42"/>
      <c r="K65" s="42"/>
      <c r="L65" s="38"/>
      <c r="S65" s="28"/>
      <c r="T65" s="28"/>
      <c r="U65" s="28"/>
    </row>
    <row r="66" spans="1:21" x14ac:dyDescent="0.2">
      <c r="B66" s="19"/>
      <c r="G66" s="180" t="s">
        <v>366</v>
      </c>
      <c r="H66" s="1">
        <f>'Rekapitulace stavby'!AI65</f>
        <v>0</v>
      </c>
      <c r="L66" s="19"/>
    </row>
    <row r="67" spans="1:21" x14ac:dyDescent="0.2">
      <c r="B67" s="19"/>
      <c r="G67" s="180" t="s">
        <v>367</v>
      </c>
      <c r="H67" s="187">
        <f>'Rekapitulace stavby'!AI66</f>
        <v>0</v>
      </c>
      <c r="L67" s="19"/>
    </row>
    <row r="68" spans="1:21" x14ac:dyDescent="0.2">
      <c r="B68" s="19"/>
      <c r="G68" s="180" t="s">
        <v>14</v>
      </c>
      <c r="H68" s="169">
        <f>'Rekapitulace stavby'!AI67</f>
        <v>0</v>
      </c>
      <c r="L68" s="19"/>
    </row>
    <row r="69" spans="1:21" x14ac:dyDescent="0.2">
      <c r="B69" s="19"/>
      <c r="G69" s="180" t="s">
        <v>15</v>
      </c>
      <c r="H69" s="169">
        <f>'Rekapitulace stavby'!AI68</f>
        <v>0</v>
      </c>
      <c r="L69" s="19"/>
    </row>
    <row r="70" spans="1:21" x14ac:dyDescent="0.2">
      <c r="B70" s="19"/>
      <c r="G70" s="180" t="s">
        <v>368</v>
      </c>
      <c r="H70" s="169">
        <f>'Rekapitulace stavby'!AI69</f>
        <v>0</v>
      </c>
      <c r="L70" s="19"/>
    </row>
    <row r="71" spans="1:21" x14ac:dyDescent="0.2">
      <c r="B71" s="19"/>
      <c r="G71" s="180" t="s">
        <v>12</v>
      </c>
      <c r="H71" s="188">
        <f>'Rekapitulace stavby'!AI70</f>
        <v>0</v>
      </c>
      <c r="L71" s="19"/>
    </row>
    <row r="72" spans="1:21" x14ac:dyDescent="0.2">
      <c r="B72" s="19"/>
      <c r="G72" s="180" t="s">
        <v>369</v>
      </c>
      <c r="L72" s="19"/>
    </row>
    <row r="73" spans="1:21" x14ac:dyDescent="0.2">
      <c r="B73" s="19"/>
      <c r="L73" s="19"/>
    </row>
    <row r="74" spans="1:21" x14ac:dyDescent="0.2">
      <c r="B74" s="19"/>
      <c r="L74" s="19"/>
    </row>
    <row r="75" spans="1:21" x14ac:dyDescent="0.2">
      <c r="B75" s="19"/>
      <c r="L75" s="19"/>
    </row>
    <row r="76" spans="1:21" s="2" customFormat="1" ht="12.75" x14ac:dyDescent="0.2">
      <c r="A76" s="28"/>
      <c r="B76" s="29"/>
      <c r="C76" s="28"/>
      <c r="D76" s="41" t="s">
        <v>35</v>
      </c>
      <c r="E76" s="31"/>
      <c r="F76" s="95" t="s">
        <v>36</v>
      </c>
      <c r="G76" s="41" t="s">
        <v>35</v>
      </c>
      <c r="H76" s="31"/>
      <c r="I76" s="31"/>
      <c r="J76" s="96" t="s">
        <v>36</v>
      </c>
      <c r="K76" s="31"/>
      <c r="L76" s="38"/>
      <c r="S76" s="28"/>
      <c r="T76" s="28"/>
      <c r="U76" s="28"/>
    </row>
    <row r="77" spans="1:2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</row>
    <row r="81" spans="1:21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</row>
    <row r="82" spans="1:21" s="2" customFormat="1" ht="24.95" customHeight="1" x14ac:dyDescent="0.2">
      <c r="A82" s="28"/>
      <c r="B82" s="29"/>
      <c r="C82" s="20" t="s">
        <v>72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</row>
    <row r="83" spans="1:21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</row>
    <row r="84" spans="1:21" s="2" customFormat="1" ht="12" customHeight="1" x14ac:dyDescent="0.2">
      <c r="A84" s="28"/>
      <c r="B84" s="29"/>
      <c r="C84" s="25" t="s">
        <v>7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</row>
    <row r="85" spans="1:21" s="2" customFormat="1" ht="16.5" customHeight="1" x14ac:dyDescent="0.2">
      <c r="A85" s="28"/>
      <c r="B85" s="29"/>
      <c r="C85" s="28"/>
      <c r="D85" s="28"/>
      <c r="E85" s="264" t="str">
        <f>E7</f>
        <v>ZTV Bernartice 8. května</v>
      </c>
      <c r="F85" s="265"/>
      <c r="G85" s="265"/>
      <c r="H85" s="265"/>
      <c r="I85" s="28"/>
      <c r="J85" s="28"/>
      <c r="K85" s="28"/>
      <c r="L85" s="38"/>
      <c r="S85" s="28"/>
      <c r="T85" s="28"/>
      <c r="U85" s="28"/>
    </row>
    <row r="86" spans="1:21" s="2" customFormat="1" ht="12" customHeight="1" x14ac:dyDescent="0.2">
      <c r="A86" s="28"/>
      <c r="B86" s="29"/>
      <c r="C86" s="25" t="s">
        <v>70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</row>
    <row r="87" spans="1:21" s="2" customFormat="1" ht="16.5" customHeight="1" x14ac:dyDescent="0.2">
      <c r="A87" s="28"/>
      <c r="B87" s="29"/>
      <c r="C87" s="28"/>
      <c r="D87" s="28"/>
      <c r="E87" s="250" t="str">
        <f>E9</f>
        <v>D.2.1. - vodovod a vodovodní přípojky</v>
      </c>
      <c r="F87" s="263"/>
      <c r="G87" s="263"/>
      <c r="H87" s="263"/>
      <c r="I87" s="28"/>
      <c r="J87" s="28"/>
      <c r="K87" s="28"/>
      <c r="L87" s="38"/>
      <c r="S87" s="28"/>
      <c r="T87" s="28"/>
      <c r="U87" s="28"/>
    </row>
    <row r="88" spans="1:21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</row>
    <row r="89" spans="1:21" s="2" customFormat="1" ht="12" customHeight="1" x14ac:dyDescent="0.2">
      <c r="A89" s="28"/>
      <c r="B89" s="29"/>
      <c r="C89" s="25" t="s">
        <v>10</v>
      </c>
      <c r="D89" s="28"/>
      <c r="E89" s="28"/>
      <c r="F89" s="23" t="str">
        <f>F12</f>
        <v xml:space="preserve"> </v>
      </c>
      <c r="G89" s="28"/>
      <c r="H89" s="28"/>
      <c r="I89" s="25" t="s">
        <v>12</v>
      </c>
      <c r="J89" s="51">
        <f>IF(J12="","",J12)</f>
        <v>0</v>
      </c>
      <c r="K89" s="28"/>
      <c r="L89" s="38"/>
      <c r="S89" s="28"/>
      <c r="T89" s="28"/>
      <c r="U89" s="28"/>
    </row>
    <row r="90" spans="1:21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</row>
    <row r="91" spans="1:21" s="2" customFormat="1" ht="15.2" customHeight="1" x14ac:dyDescent="0.2">
      <c r="A91" s="28"/>
      <c r="B91" s="29"/>
      <c r="C91" s="25" t="s">
        <v>13</v>
      </c>
      <c r="D91" s="28"/>
      <c r="E91" s="28"/>
      <c r="F91" s="23" t="str">
        <f>E15</f>
        <v>Městys Bernartice, Náměstí svobody 33, 398 43 Bernartice</v>
      </c>
      <c r="G91" s="28"/>
      <c r="H91" s="28"/>
      <c r="I91" s="25" t="s">
        <v>17</v>
      </c>
      <c r="J91" s="26" t="str">
        <f>E21</f>
        <v xml:space="preserve"> </v>
      </c>
      <c r="K91" s="28"/>
      <c r="L91" s="38"/>
      <c r="S91" s="28"/>
      <c r="T91" s="28"/>
      <c r="U91" s="28"/>
    </row>
    <row r="92" spans="1:21" s="2" customFormat="1" ht="15.2" customHeight="1" x14ac:dyDescent="0.2">
      <c r="A92" s="28"/>
      <c r="B92" s="29"/>
      <c r="C92" s="25" t="s">
        <v>16</v>
      </c>
      <c r="D92" s="28"/>
      <c r="E92" s="28"/>
      <c r="F92" s="23">
        <f>IF(E18="","",E18)</f>
        <v>0</v>
      </c>
      <c r="G92" s="28"/>
      <c r="H92" s="28"/>
      <c r="I92" s="25" t="s">
        <v>18</v>
      </c>
      <c r="J92" s="26" t="str">
        <f>E24</f>
        <v xml:space="preserve"> </v>
      </c>
      <c r="K92" s="28"/>
      <c r="L92" s="38"/>
      <c r="S92" s="28"/>
      <c r="T92" s="28"/>
      <c r="U92" s="28"/>
    </row>
    <row r="93" spans="1:21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</row>
    <row r="94" spans="1:21" s="2" customFormat="1" ht="29.25" customHeight="1" x14ac:dyDescent="0.2">
      <c r="A94" s="28"/>
      <c r="B94" s="29"/>
      <c r="C94" s="97" t="s">
        <v>73</v>
      </c>
      <c r="D94" s="89"/>
      <c r="E94" s="89"/>
      <c r="F94" s="89"/>
      <c r="G94" s="89"/>
      <c r="H94" s="89"/>
      <c r="I94" s="89"/>
      <c r="J94" s="98" t="s">
        <v>74</v>
      </c>
      <c r="K94" s="89"/>
      <c r="L94" s="38"/>
      <c r="S94" s="28"/>
      <c r="T94" s="28"/>
      <c r="U94" s="28"/>
    </row>
    <row r="95" spans="1:21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</row>
    <row r="96" spans="1:21" s="2" customFormat="1" ht="22.9" customHeight="1" x14ac:dyDescent="0.2">
      <c r="A96" s="28"/>
      <c r="B96" s="29"/>
      <c r="C96" s="99" t="s">
        <v>75</v>
      </c>
      <c r="D96" s="28"/>
      <c r="E96" s="28"/>
      <c r="F96" s="28"/>
      <c r="G96" s="28"/>
      <c r="H96" s="28"/>
      <c r="I96" s="28"/>
      <c r="J96" s="64">
        <f>J123</f>
        <v>0</v>
      </c>
      <c r="K96" s="28"/>
      <c r="L96" s="38"/>
      <c r="S96" s="28"/>
      <c r="T96" s="28"/>
      <c r="U96" s="28"/>
    </row>
    <row r="97" spans="1:21" s="9" customFormat="1" ht="24.95" customHeight="1" x14ac:dyDescent="0.2">
      <c r="B97" s="100"/>
      <c r="D97" s="101" t="s">
        <v>76</v>
      </c>
      <c r="E97" s="102"/>
      <c r="F97" s="102"/>
      <c r="G97" s="102"/>
      <c r="H97" s="102"/>
      <c r="I97" s="102"/>
      <c r="J97" s="103">
        <f>J124</f>
        <v>0</v>
      </c>
      <c r="L97" s="100"/>
    </row>
    <row r="98" spans="1:21" s="10" customFormat="1" ht="19.899999999999999" customHeight="1" x14ac:dyDescent="0.2">
      <c r="B98" s="104"/>
      <c r="D98" s="105" t="s">
        <v>77</v>
      </c>
      <c r="E98" s="106"/>
      <c r="F98" s="106"/>
      <c r="G98" s="106"/>
      <c r="H98" s="106"/>
      <c r="I98" s="106"/>
      <c r="J98" s="107">
        <f>J125</f>
        <v>0</v>
      </c>
      <c r="L98" s="104"/>
    </row>
    <row r="99" spans="1:21" s="10" customFormat="1" ht="19.899999999999999" customHeight="1" x14ac:dyDescent="0.2">
      <c r="B99" s="104"/>
      <c r="D99" s="105" t="s">
        <v>78</v>
      </c>
      <c r="E99" s="106"/>
      <c r="F99" s="106"/>
      <c r="G99" s="106"/>
      <c r="H99" s="106"/>
      <c r="I99" s="106"/>
      <c r="J99" s="107">
        <f>J155</f>
        <v>0</v>
      </c>
      <c r="L99" s="104"/>
    </row>
    <row r="100" spans="1:21" s="10" customFormat="1" ht="19.899999999999999" customHeight="1" x14ac:dyDescent="0.2">
      <c r="B100" s="104"/>
      <c r="D100" s="105" t="s">
        <v>79</v>
      </c>
      <c r="E100" s="106"/>
      <c r="F100" s="106"/>
      <c r="G100" s="106"/>
      <c r="H100" s="106"/>
      <c r="I100" s="106"/>
      <c r="J100" s="107">
        <f>J160</f>
        <v>0</v>
      </c>
      <c r="L100" s="104"/>
    </row>
    <row r="101" spans="1:21" s="9" customFormat="1" ht="24.95" customHeight="1" x14ac:dyDescent="0.2">
      <c r="B101" s="100"/>
      <c r="D101" s="101" t="s">
        <v>80</v>
      </c>
      <c r="E101" s="102"/>
      <c r="F101" s="102"/>
      <c r="G101" s="102"/>
      <c r="H101" s="102"/>
      <c r="I101" s="102"/>
      <c r="J101" s="103">
        <f>J203</f>
        <v>0</v>
      </c>
      <c r="L101" s="100"/>
    </row>
    <row r="102" spans="1:21" s="10" customFormat="1" ht="19.899999999999999" customHeight="1" x14ac:dyDescent="0.2">
      <c r="B102" s="104"/>
      <c r="D102" s="105" t="s">
        <v>81</v>
      </c>
      <c r="E102" s="106"/>
      <c r="F102" s="106"/>
      <c r="G102" s="106"/>
      <c r="H102" s="106"/>
      <c r="I102" s="106"/>
      <c r="J102" s="107">
        <f>J204</f>
        <v>0</v>
      </c>
      <c r="L102" s="104"/>
    </row>
    <row r="103" spans="1:21" s="10" customFormat="1" ht="19.899999999999999" customHeight="1" x14ac:dyDescent="0.2">
      <c r="B103" s="104"/>
      <c r="D103" s="105" t="s">
        <v>82</v>
      </c>
      <c r="E103" s="106"/>
      <c r="F103" s="106"/>
      <c r="G103" s="106"/>
      <c r="H103" s="106"/>
      <c r="I103" s="106"/>
      <c r="J103" s="107">
        <f>J206</f>
        <v>0</v>
      </c>
      <c r="L103" s="104"/>
    </row>
    <row r="104" spans="1:21" s="2" customFormat="1" ht="21.75" customHeight="1" x14ac:dyDescent="0.2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38"/>
      <c r="S104" s="28"/>
      <c r="T104" s="28"/>
      <c r="U104" s="28"/>
    </row>
    <row r="105" spans="1:21" s="2" customFormat="1" ht="6.95" customHeight="1" x14ac:dyDescent="0.2">
      <c r="A105" s="28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8"/>
      <c r="S105" s="28"/>
      <c r="T105" s="28"/>
      <c r="U105" s="28"/>
    </row>
    <row r="109" spans="1:21" s="2" customFormat="1" ht="6.95" customHeight="1" x14ac:dyDescent="0.2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8"/>
      <c r="S109" s="28"/>
      <c r="T109" s="28"/>
      <c r="U109" s="28"/>
    </row>
    <row r="110" spans="1:21" s="2" customFormat="1" ht="24.95" customHeight="1" x14ac:dyDescent="0.2">
      <c r="A110" s="28"/>
      <c r="B110" s="29"/>
      <c r="C110" s="20" t="s">
        <v>83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</row>
    <row r="111" spans="1:21" s="2" customFormat="1" ht="6.95" customHeight="1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</row>
    <row r="112" spans="1:21" s="2" customFormat="1" ht="12" customHeight="1" x14ac:dyDescent="0.2">
      <c r="A112" s="28"/>
      <c r="B112" s="29"/>
      <c r="C112" s="25" t="s">
        <v>7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</row>
    <row r="113" spans="1:21" s="2" customFormat="1" ht="16.5" customHeight="1" x14ac:dyDescent="0.2">
      <c r="A113" s="28"/>
      <c r="B113" s="29"/>
      <c r="C113" s="28"/>
      <c r="D113" s="28"/>
      <c r="E113" s="264" t="str">
        <f>E7</f>
        <v>ZTV Bernartice 8. května</v>
      </c>
      <c r="F113" s="265"/>
      <c r="G113" s="265"/>
      <c r="H113" s="265"/>
      <c r="I113" s="28"/>
      <c r="J113" s="28"/>
      <c r="K113" s="28"/>
      <c r="L113" s="38"/>
      <c r="S113" s="28"/>
      <c r="T113" s="28"/>
      <c r="U113" s="28"/>
    </row>
    <row r="114" spans="1:21" s="2" customFormat="1" ht="12" customHeight="1" x14ac:dyDescent="0.2">
      <c r="A114" s="28"/>
      <c r="B114" s="29"/>
      <c r="C114" s="25" t="s">
        <v>70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</row>
    <row r="115" spans="1:21" s="2" customFormat="1" ht="16.5" customHeight="1" x14ac:dyDescent="0.2">
      <c r="A115" s="28"/>
      <c r="B115" s="29"/>
      <c r="C115" s="28"/>
      <c r="D115" s="28"/>
      <c r="E115" s="250" t="str">
        <f>E9</f>
        <v>D.2.1. - vodovod a vodovodní přípojky</v>
      </c>
      <c r="F115" s="263"/>
      <c r="G115" s="263"/>
      <c r="H115" s="263"/>
      <c r="I115" s="28"/>
      <c r="J115" s="28"/>
      <c r="K115" s="28"/>
      <c r="L115" s="38"/>
      <c r="S115" s="28"/>
      <c r="T115" s="28"/>
      <c r="U115" s="28"/>
    </row>
    <row r="116" spans="1:21" s="2" customFormat="1" ht="6.95" customHeight="1" x14ac:dyDescent="0.2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</row>
    <row r="117" spans="1:21" s="2" customFormat="1" ht="12" customHeight="1" x14ac:dyDescent="0.2">
      <c r="A117" s="28"/>
      <c r="B117" s="29"/>
      <c r="C117" s="25" t="s">
        <v>10</v>
      </c>
      <c r="D117" s="28"/>
      <c r="E117" s="28"/>
      <c r="F117" s="23" t="str">
        <f>F12</f>
        <v xml:space="preserve"> </v>
      </c>
      <c r="G117" s="28"/>
      <c r="H117" s="28"/>
      <c r="I117" s="25" t="s">
        <v>12</v>
      </c>
      <c r="J117" s="51">
        <f>IF(J12="","",J12)</f>
        <v>0</v>
      </c>
      <c r="K117" s="28"/>
      <c r="L117" s="38"/>
      <c r="S117" s="28"/>
      <c r="T117" s="28"/>
      <c r="U117" s="28"/>
    </row>
    <row r="118" spans="1:21" s="2" customFormat="1" ht="6.9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</row>
    <row r="119" spans="1:21" s="2" customFormat="1" ht="15.2" customHeight="1" x14ac:dyDescent="0.2">
      <c r="A119" s="28"/>
      <c r="B119" s="29"/>
      <c r="C119" s="25" t="s">
        <v>13</v>
      </c>
      <c r="D119" s="28"/>
      <c r="E119" s="28"/>
      <c r="F119" s="23" t="str">
        <f>E15</f>
        <v>Městys Bernartice, Náměstí svobody 33, 398 43 Bernartice</v>
      </c>
      <c r="G119" s="28"/>
      <c r="H119" s="28"/>
      <c r="I119" s="25" t="s">
        <v>17</v>
      </c>
      <c r="J119" s="26" t="str">
        <f>E21</f>
        <v xml:space="preserve"> </v>
      </c>
      <c r="K119" s="28"/>
      <c r="L119" s="38"/>
      <c r="S119" s="28"/>
      <c r="T119" s="28"/>
      <c r="U119" s="28"/>
    </row>
    <row r="120" spans="1:21" s="2" customFormat="1" ht="15.2" customHeight="1" x14ac:dyDescent="0.2">
      <c r="A120" s="28"/>
      <c r="B120" s="29"/>
      <c r="C120" s="25" t="s">
        <v>16</v>
      </c>
      <c r="D120" s="28"/>
      <c r="E120" s="28"/>
      <c r="F120" s="23">
        <f>IF(E18="","",E18)</f>
        <v>0</v>
      </c>
      <c r="G120" s="28"/>
      <c r="H120" s="28"/>
      <c r="I120" s="25" t="s">
        <v>18</v>
      </c>
      <c r="J120" s="26" t="str">
        <f>E24</f>
        <v xml:space="preserve"> </v>
      </c>
      <c r="K120" s="28"/>
      <c r="L120" s="38"/>
      <c r="S120" s="28"/>
      <c r="T120" s="28"/>
      <c r="U120" s="28"/>
    </row>
    <row r="121" spans="1:21" s="2" customFormat="1" ht="10.35" customHeight="1" x14ac:dyDescent="0.2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38"/>
      <c r="S121" s="28"/>
      <c r="T121" s="28"/>
      <c r="U121" s="28"/>
    </row>
    <row r="122" spans="1:21" s="11" customFormat="1" ht="29.25" customHeight="1" x14ac:dyDescent="0.2">
      <c r="A122" s="108"/>
      <c r="B122" s="109"/>
      <c r="C122" s="110" t="s">
        <v>84</v>
      </c>
      <c r="D122" s="111" t="s">
        <v>45</v>
      </c>
      <c r="E122" s="111" t="s">
        <v>41</v>
      </c>
      <c r="F122" s="111" t="s">
        <v>42</v>
      </c>
      <c r="G122" s="111" t="s">
        <v>85</v>
      </c>
      <c r="H122" s="111" t="s">
        <v>86</v>
      </c>
      <c r="I122" s="111" t="s">
        <v>87</v>
      </c>
      <c r="J122" s="111" t="s">
        <v>74</v>
      </c>
      <c r="K122" s="112" t="s">
        <v>88</v>
      </c>
      <c r="L122" s="113"/>
      <c r="M122" s="56" t="s">
        <v>1</v>
      </c>
      <c r="N122" s="57" t="s">
        <v>24</v>
      </c>
      <c r="O122" s="57" t="s">
        <v>89</v>
      </c>
      <c r="P122" s="57" t="s">
        <v>90</v>
      </c>
      <c r="Q122" s="57" t="s">
        <v>91</v>
      </c>
      <c r="R122" s="57" t="s">
        <v>92</v>
      </c>
      <c r="S122" s="57" t="s">
        <v>93</v>
      </c>
      <c r="T122" s="58" t="s">
        <v>94</v>
      </c>
      <c r="U122" s="108"/>
    </row>
    <row r="123" spans="1:21" s="2" customFormat="1" ht="22.9" customHeight="1" x14ac:dyDescent="0.25">
      <c r="A123" s="28"/>
      <c r="B123" s="29"/>
      <c r="C123" s="62" t="s">
        <v>95</v>
      </c>
      <c r="D123" s="28"/>
      <c r="E123" s="28"/>
      <c r="F123" s="28"/>
      <c r="G123" s="28"/>
      <c r="H123" s="28"/>
      <c r="I123" s="28"/>
      <c r="J123" s="114">
        <f>J124+J203</f>
        <v>0</v>
      </c>
      <c r="K123" s="28"/>
      <c r="L123" s="29"/>
      <c r="M123" s="59"/>
      <c r="N123" s="52"/>
      <c r="O123" s="60"/>
      <c r="P123" s="115" t="e">
        <f>P124+P203</f>
        <v>#REF!</v>
      </c>
      <c r="Q123" s="60"/>
      <c r="R123" s="115" t="e">
        <f>R124+R203</f>
        <v>#REF!</v>
      </c>
      <c r="S123" s="60"/>
      <c r="T123" s="116" t="e">
        <f>T124+T203</f>
        <v>#REF!</v>
      </c>
      <c r="U123" s="28"/>
    </row>
    <row r="124" spans="1:21" s="12" customFormat="1" ht="25.9" customHeight="1" x14ac:dyDescent="0.2">
      <c r="B124" s="117"/>
      <c r="D124" s="118" t="s">
        <v>57</v>
      </c>
      <c r="E124" s="119" t="s">
        <v>96</v>
      </c>
      <c r="F124" s="119" t="s">
        <v>97</v>
      </c>
      <c r="J124" s="120">
        <f>J125+J155+J160</f>
        <v>0</v>
      </c>
      <c r="L124" s="117"/>
      <c r="M124" s="121"/>
      <c r="N124" s="122"/>
      <c r="O124" s="122"/>
      <c r="P124" s="123">
        <f>P125+P155+P160</f>
        <v>496.27783499999998</v>
      </c>
      <c r="Q124" s="122"/>
      <c r="R124" s="123">
        <f>R125+R155+R160</f>
        <v>7.3871849999999997</v>
      </c>
      <c r="S124" s="122"/>
      <c r="T124" s="124">
        <f>T125+T155+T160</f>
        <v>0</v>
      </c>
    </row>
    <row r="125" spans="1:21" s="12" customFormat="1" ht="22.9" customHeight="1" x14ac:dyDescent="0.2">
      <c r="B125" s="117"/>
      <c r="D125" s="118" t="s">
        <v>57</v>
      </c>
      <c r="E125" s="125" t="s">
        <v>61</v>
      </c>
      <c r="F125" s="125" t="s">
        <v>98</v>
      </c>
      <c r="J125" s="126">
        <f>SUM(J126:J153)</f>
        <v>0</v>
      </c>
      <c r="L125" s="117"/>
      <c r="M125" s="121"/>
      <c r="N125" s="122"/>
      <c r="O125" s="122"/>
      <c r="P125" s="123">
        <f>SUM(P126:P152)</f>
        <v>315.50727499999999</v>
      </c>
      <c r="Q125" s="122"/>
      <c r="R125" s="123">
        <f>SUM(R126:R152)</f>
        <v>0</v>
      </c>
      <c r="S125" s="122"/>
      <c r="T125" s="124">
        <f>SUM(T126:T152)</f>
        <v>0</v>
      </c>
    </row>
    <row r="126" spans="1:21" s="2" customFormat="1" ht="44.25" customHeight="1" x14ac:dyDescent="0.2">
      <c r="A126" s="28"/>
      <c r="B126" s="127"/>
      <c r="C126" s="128" t="s">
        <v>61</v>
      </c>
      <c r="D126" s="128" t="s">
        <v>99</v>
      </c>
      <c r="E126" s="195" t="s">
        <v>100</v>
      </c>
      <c r="F126" s="196" t="s">
        <v>101</v>
      </c>
      <c r="G126" s="197" t="s">
        <v>102</v>
      </c>
      <c r="H126" s="198">
        <v>250.88</v>
      </c>
      <c r="I126" s="189"/>
      <c r="J126" s="133">
        <f>ROUND(I126*H126,2)</f>
        <v>0</v>
      </c>
      <c r="K126" s="130" t="s">
        <v>103</v>
      </c>
      <c r="L126" s="29"/>
      <c r="M126" s="134" t="s">
        <v>1</v>
      </c>
      <c r="N126" s="135" t="s">
        <v>25</v>
      </c>
      <c r="O126" s="136">
        <v>0.67200000000000004</v>
      </c>
      <c r="P126" s="136">
        <f>O126*H126</f>
        <v>168.59136000000001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U126" s="28"/>
    </row>
    <row r="127" spans="1:21" s="13" customFormat="1" x14ac:dyDescent="0.2">
      <c r="B127" s="138"/>
      <c r="D127" s="139" t="s">
        <v>105</v>
      </c>
      <c r="E127" s="199" t="s">
        <v>1</v>
      </c>
      <c r="F127" s="200" t="s">
        <v>352</v>
      </c>
      <c r="G127" s="201"/>
      <c r="H127" s="199" t="s">
        <v>1</v>
      </c>
      <c r="L127" s="138"/>
      <c r="M127" s="142"/>
      <c r="N127" s="143"/>
      <c r="O127" s="143"/>
      <c r="P127" s="143"/>
      <c r="Q127" s="143"/>
      <c r="R127" s="143"/>
      <c r="S127" s="143"/>
      <c r="T127" s="144"/>
    </row>
    <row r="128" spans="1:21" s="14" customFormat="1" x14ac:dyDescent="0.2">
      <c r="B128" s="145"/>
      <c r="D128" s="139" t="s">
        <v>105</v>
      </c>
      <c r="E128" s="202" t="s">
        <v>1</v>
      </c>
      <c r="F128" s="203" t="s">
        <v>353</v>
      </c>
      <c r="G128" s="204"/>
      <c r="H128" s="205">
        <v>250.88</v>
      </c>
      <c r="L128" s="145"/>
      <c r="M128" s="149"/>
      <c r="N128" s="150"/>
      <c r="O128" s="150"/>
      <c r="P128" s="150"/>
      <c r="Q128" s="150"/>
      <c r="R128" s="150"/>
      <c r="S128" s="150"/>
      <c r="T128" s="151"/>
    </row>
    <row r="129" spans="1:21" s="15" customFormat="1" x14ac:dyDescent="0.2">
      <c r="B129" s="152"/>
      <c r="D129" s="139" t="s">
        <v>105</v>
      </c>
      <c r="E129" s="206" t="s">
        <v>65</v>
      </c>
      <c r="F129" s="207" t="s">
        <v>106</v>
      </c>
      <c r="G129" s="208"/>
      <c r="H129" s="209">
        <v>250.88</v>
      </c>
      <c r="L129" s="152"/>
      <c r="M129" s="153"/>
      <c r="N129" s="154"/>
      <c r="O129" s="154"/>
      <c r="P129" s="154"/>
      <c r="Q129" s="154"/>
      <c r="R129" s="154"/>
      <c r="S129" s="154"/>
      <c r="T129" s="155"/>
    </row>
    <row r="130" spans="1:21" s="2" customFormat="1" ht="62.65" customHeight="1" x14ac:dyDescent="0.2">
      <c r="A130" s="28"/>
      <c r="B130" s="127"/>
      <c r="C130" s="128" t="s">
        <v>62</v>
      </c>
      <c r="D130" s="128" t="s">
        <v>99</v>
      </c>
      <c r="E130" s="195" t="s">
        <v>107</v>
      </c>
      <c r="F130" s="196" t="s">
        <v>108</v>
      </c>
      <c r="G130" s="197" t="s">
        <v>102</v>
      </c>
      <c r="H130" s="198">
        <v>129.91499999999999</v>
      </c>
      <c r="I130" s="189"/>
      <c r="J130" s="133">
        <f>ROUND(I130*H130,2)</f>
        <v>0</v>
      </c>
      <c r="K130" s="130" t="s">
        <v>103</v>
      </c>
      <c r="L130" s="29"/>
      <c r="M130" s="134" t="s">
        <v>1</v>
      </c>
      <c r="N130" s="135" t="s">
        <v>25</v>
      </c>
      <c r="O130" s="136">
        <v>4.3999999999999997E-2</v>
      </c>
      <c r="P130" s="136">
        <f>O130*H130</f>
        <v>5.7162599999999992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U130" s="28"/>
    </row>
    <row r="131" spans="1:21" s="13" customFormat="1" x14ac:dyDescent="0.2">
      <c r="B131" s="138"/>
      <c r="D131" s="139" t="s">
        <v>105</v>
      </c>
      <c r="E131" s="199" t="s">
        <v>1</v>
      </c>
      <c r="F131" s="200" t="s">
        <v>354</v>
      </c>
      <c r="G131" s="201"/>
      <c r="H131" s="199" t="s">
        <v>1</v>
      </c>
      <c r="L131" s="138"/>
      <c r="M131" s="142"/>
      <c r="N131" s="143"/>
      <c r="O131" s="143"/>
      <c r="P131" s="143"/>
      <c r="Q131" s="143"/>
      <c r="R131" s="143"/>
      <c r="S131" s="143"/>
      <c r="T131" s="144"/>
    </row>
    <row r="132" spans="1:21" s="14" customFormat="1" x14ac:dyDescent="0.2">
      <c r="B132" s="145"/>
      <c r="D132" s="139" t="s">
        <v>105</v>
      </c>
      <c r="E132" s="202" t="s">
        <v>1</v>
      </c>
      <c r="F132" s="203" t="s">
        <v>355</v>
      </c>
      <c r="G132" s="204"/>
      <c r="H132" s="205">
        <v>47.04</v>
      </c>
      <c r="L132" s="145"/>
      <c r="M132" s="149"/>
      <c r="N132" s="150"/>
      <c r="O132" s="150"/>
      <c r="P132" s="150"/>
      <c r="Q132" s="150"/>
      <c r="R132" s="150"/>
      <c r="S132" s="150"/>
      <c r="T132" s="151"/>
    </row>
    <row r="133" spans="1:21" s="13" customFormat="1" x14ac:dyDescent="0.2">
      <c r="B133" s="138"/>
      <c r="D133" s="139" t="s">
        <v>105</v>
      </c>
      <c r="E133" s="199" t="s">
        <v>1</v>
      </c>
      <c r="F133" s="200" t="s">
        <v>357</v>
      </c>
      <c r="G133" s="201"/>
      <c r="H133" s="199" t="s">
        <v>1</v>
      </c>
      <c r="L133" s="145"/>
      <c r="M133" s="142"/>
      <c r="N133" s="143"/>
      <c r="O133" s="143"/>
      <c r="P133" s="143"/>
      <c r="Q133" s="143"/>
      <c r="R133" s="143"/>
      <c r="S133" s="143"/>
      <c r="T133" s="144"/>
    </row>
    <row r="134" spans="1:21" s="14" customFormat="1" x14ac:dyDescent="0.2">
      <c r="B134" s="145"/>
      <c r="D134" s="139" t="s">
        <v>105</v>
      </c>
      <c r="E134" s="202" t="s">
        <v>1</v>
      </c>
      <c r="F134" s="203" t="s">
        <v>356</v>
      </c>
      <c r="G134" s="204"/>
      <c r="H134" s="205">
        <v>82.875</v>
      </c>
      <c r="L134" s="145"/>
      <c r="M134" s="149"/>
      <c r="N134" s="150"/>
      <c r="O134" s="150"/>
      <c r="P134" s="150"/>
      <c r="Q134" s="150"/>
      <c r="R134" s="150"/>
      <c r="S134" s="150"/>
      <c r="T134" s="151"/>
    </row>
    <row r="135" spans="1:21" s="15" customFormat="1" x14ac:dyDescent="0.2">
      <c r="B135" s="152"/>
      <c r="D135" s="139" t="s">
        <v>105</v>
      </c>
      <c r="E135" s="206" t="s">
        <v>1</v>
      </c>
      <c r="F135" s="207" t="s">
        <v>106</v>
      </c>
      <c r="G135" s="208"/>
      <c r="H135" s="209">
        <v>129.91499999999999</v>
      </c>
      <c r="L135" s="145"/>
      <c r="M135" s="153"/>
      <c r="N135" s="154"/>
      <c r="O135" s="154"/>
      <c r="P135" s="154"/>
      <c r="Q135" s="154"/>
      <c r="R135" s="154"/>
      <c r="S135" s="154"/>
      <c r="T135" s="155"/>
    </row>
    <row r="136" spans="1:21" s="2" customFormat="1" ht="62.65" customHeight="1" x14ac:dyDescent="0.2">
      <c r="A136" s="28"/>
      <c r="B136" s="127"/>
      <c r="C136" s="128" t="s">
        <v>109</v>
      </c>
      <c r="D136" s="128" t="s">
        <v>99</v>
      </c>
      <c r="E136" s="195" t="s">
        <v>343</v>
      </c>
      <c r="F136" s="196" t="s">
        <v>344</v>
      </c>
      <c r="G136" s="197" t="s">
        <v>238</v>
      </c>
      <c r="H136" s="198">
        <v>331.5</v>
      </c>
      <c r="I136" s="189"/>
      <c r="J136" s="133">
        <f>ROUND(I136*H136,2)</f>
        <v>0</v>
      </c>
      <c r="K136" s="130" t="s">
        <v>103</v>
      </c>
      <c r="L136" s="145"/>
      <c r="M136" s="134" t="s">
        <v>1</v>
      </c>
      <c r="N136" s="135" t="s">
        <v>25</v>
      </c>
      <c r="O136" s="136">
        <v>8.6999999999999994E-2</v>
      </c>
      <c r="P136" s="136">
        <f>O136*H136</f>
        <v>28.840499999999999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U136" s="28"/>
    </row>
    <row r="137" spans="1:21" s="13" customFormat="1" x14ac:dyDescent="0.2">
      <c r="B137" s="138"/>
      <c r="D137" s="139" t="s">
        <v>105</v>
      </c>
      <c r="E137" s="199" t="s">
        <v>1</v>
      </c>
      <c r="F137" s="200" t="s">
        <v>110</v>
      </c>
      <c r="G137" s="201"/>
      <c r="H137" s="199" t="s">
        <v>1</v>
      </c>
      <c r="L137" s="145"/>
      <c r="M137" s="142"/>
      <c r="N137" s="143"/>
      <c r="O137" s="143"/>
      <c r="P137" s="143"/>
      <c r="Q137" s="143"/>
      <c r="R137" s="143"/>
      <c r="S137" s="143"/>
      <c r="T137" s="144"/>
    </row>
    <row r="138" spans="1:21" s="14" customFormat="1" x14ac:dyDescent="0.2">
      <c r="B138" s="145"/>
      <c r="D138" s="139" t="s">
        <v>105</v>
      </c>
      <c r="E138" s="202" t="s">
        <v>68</v>
      </c>
      <c r="F138" s="203" t="s">
        <v>358</v>
      </c>
      <c r="G138" s="204"/>
      <c r="H138" s="205">
        <v>331.5</v>
      </c>
      <c r="L138" s="145"/>
      <c r="M138" s="149"/>
      <c r="N138" s="150"/>
      <c r="O138" s="150"/>
      <c r="P138" s="150"/>
      <c r="Q138" s="150"/>
      <c r="R138" s="150"/>
      <c r="S138" s="150"/>
      <c r="T138" s="151"/>
    </row>
    <row r="139" spans="1:21" s="2" customFormat="1" ht="60" customHeight="1" x14ac:dyDescent="0.2">
      <c r="A139" s="28"/>
      <c r="B139" s="127"/>
      <c r="C139" s="128" t="s">
        <v>104</v>
      </c>
      <c r="D139" s="128" t="s">
        <v>99</v>
      </c>
      <c r="E139" s="195" t="s">
        <v>345</v>
      </c>
      <c r="F139" s="196" t="s">
        <v>346</v>
      </c>
      <c r="G139" s="197" t="s">
        <v>238</v>
      </c>
      <c r="H139" s="198">
        <v>331.5</v>
      </c>
      <c r="I139" s="189"/>
      <c r="J139" s="133">
        <f>ROUND(I139*H139,2)</f>
        <v>0</v>
      </c>
      <c r="K139" s="130" t="s">
        <v>103</v>
      </c>
      <c r="L139" s="145"/>
      <c r="M139" s="134" t="s">
        <v>1</v>
      </c>
      <c r="N139" s="135" t="s">
        <v>25</v>
      </c>
      <c r="O139" s="136">
        <v>7.1999999999999995E-2</v>
      </c>
      <c r="P139" s="136">
        <f>O139*H139</f>
        <v>23.867999999999999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U139" s="28"/>
    </row>
    <row r="140" spans="1:21" s="13" customFormat="1" x14ac:dyDescent="0.2">
      <c r="B140" s="138"/>
      <c r="D140" s="139" t="s">
        <v>105</v>
      </c>
      <c r="E140" s="199" t="s">
        <v>1</v>
      </c>
      <c r="F140" s="200" t="s">
        <v>110</v>
      </c>
      <c r="G140" s="201"/>
      <c r="H140" s="199" t="s">
        <v>1</v>
      </c>
      <c r="L140" s="145"/>
      <c r="M140" s="142"/>
      <c r="N140" s="143"/>
      <c r="O140" s="143"/>
      <c r="P140" s="143"/>
      <c r="Q140" s="143"/>
      <c r="R140" s="143"/>
      <c r="S140" s="143"/>
      <c r="T140" s="144"/>
    </row>
    <row r="141" spans="1:21" s="14" customFormat="1" x14ac:dyDescent="0.2">
      <c r="B141" s="145"/>
      <c r="D141" s="139" t="s">
        <v>105</v>
      </c>
      <c r="E141" s="202" t="s">
        <v>1</v>
      </c>
      <c r="F141" s="203" t="s">
        <v>358</v>
      </c>
      <c r="G141" s="204"/>
      <c r="H141" s="205">
        <v>331.5</v>
      </c>
      <c r="L141" s="145"/>
      <c r="M141" s="149"/>
      <c r="N141" s="150"/>
      <c r="O141" s="150"/>
      <c r="P141" s="150"/>
      <c r="Q141" s="150"/>
      <c r="R141" s="150"/>
      <c r="S141" s="150"/>
      <c r="T141" s="151"/>
    </row>
    <row r="142" spans="1:21" s="2" customFormat="1" ht="44.25" customHeight="1" x14ac:dyDescent="0.2">
      <c r="A142" s="28"/>
      <c r="B142" s="127"/>
      <c r="C142" s="128" t="s">
        <v>113</v>
      </c>
      <c r="D142" s="128" t="s">
        <v>99</v>
      </c>
      <c r="E142" s="195" t="s">
        <v>111</v>
      </c>
      <c r="F142" s="196" t="s">
        <v>112</v>
      </c>
      <c r="G142" s="197" t="s">
        <v>102</v>
      </c>
      <c r="H142" s="198">
        <v>129.91499999999999</v>
      </c>
      <c r="I142" s="189"/>
      <c r="J142" s="133">
        <f>ROUND(I142*H142,2)</f>
        <v>0</v>
      </c>
      <c r="K142" s="130" t="s">
        <v>103</v>
      </c>
      <c r="L142" s="29"/>
      <c r="M142" s="134" t="s">
        <v>1</v>
      </c>
      <c r="N142" s="135" t="s">
        <v>25</v>
      </c>
      <c r="O142" s="136">
        <v>0</v>
      </c>
      <c r="P142" s="136">
        <f>O142*H142</f>
        <v>0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U142" s="28"/>
    </row>
    <row r="143" spans="1:21" s="14" customFormat="1" x14ac:dyDescent="0.2">
      <c r="B143" s="145"/>
      <c r="D143" s="139" t="s">
        <v>105</v>
      </c>
      <c r="E143" s="202" t="s">
        <v>1</v>
      </c>
      <c r="F143" s="203" t="s">
        <v>359</v>
      </c>
      <c r="G143" s="204"/>
      <c r="H143" s="205">
        <v>129.91499999999999</v>
      </c>
      <c r="L143" s="145"/>
      <c r="M143" s="149"/>
      <c r="N143" s="150"/>
      <c r="O143" s="150"/>
      <c r="P143" s="150"/>
      <c r="Q143" s="150"/>
      <c r="R143" s="150"/>
      <c r="S143" s="150"/>
      <c r="T143" s="151"/>
    </row>
    <row r="144" spans="1:21" s="2" customFormat="1" ht="37.9" customHeight="1" x14ac:dyDescent="0.2">
      <c r="A144" s="28"/>
      <c r="B144" s="127"/>
      <c r="C144" s="128" t="s">
        <v>115</v>
      </c>
      <c r="D144" s="128" t="s">
        <v>99</v>
      </c>
      <c r="E144" s="195" t="s">
        <v>116</v>
      </c>
      <c r="F144" s="196" t="s">
        <v>117</v>
      </c>
      <c r="G144" s="197" t="s">
        <v>102</v>
      </c>
      <c r="H144" s="198">
        <v>129.91499999999999</v>
      </c>
      <c r="I144" s="189"/>
      <c r="J144" s="133">
        <f>ROUND(I144*H144,2)</f>
        <v>0</v>
      </c>
      <c r="K144" s="130" t="s">
        <v>103</v>
      </c>
      <c r="L144" s="29"/>
      <c r="M144" s="134" t="s">
        <v>1</v>
      </c>
      <c r="N144" s="135" t="s">
        <v>25</v>
      </c>
      <c r="O144" s="136">
        <v>8.9999999999999993E-3</v>
      </c>
      <c r="P144" s="136">
        <f>O144*H144</f>
        <v>1.1692349999999998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U144" s="28"/>
    </row>
    <row r="145" spans="1:21" s="14" customFormat="1" x14ac:dyDescent="0.2">
      <c r="B145" s="145"/>
      <c r="D145" s="139" t="s">
        <v>105</v>
      </c>
      <c r="E145" s="202" t="s">
        <v>1</v>
      </c>
      <c r="F145" s="203" t="s">
        <v>359</v>
      </c>
      <c r="G145" s="204"/>
      <c r="H145" s="205">
        <v>129.91499999999999</v>
      </c>
      <c r="L145" s="145"/>
      <c r="M145" s="149"/>
      <c r="N145" s="150"/>
      <c r="O145" s="150"/>
      <c r="P145" s="150"/>
      <c r="Q145" s="150"/>
      <c r="R145" s="150"/>
      <c r="S145" s="150"/>
      <c r="T145" s="151"/>
    </row>
    <row r="146" spans="1:21" s="2" customFormat="1" ht="44.25" customHeight="1" x14ac:dyDescent="0.2">
      <c r="A146" s="28"/>
      <c r="B146" s="127"/>
      <c r="C146" s="128" t="s">
        <v>118</v>
      </c>
      <c r="D146" s="128" t="s">
        <v>99</v>
      </c>
      <c r="E146" s="195" t="s">
        <v>119</v>
      </c>
      <c r="F146" s="196" t="s">
        <v>120</v>
      </c>
      <c r="G146" s="197" t="s">
        <v>102</v>
      </c>
      <c r="H146" s="198">
        <v>203.84</v>
      </c>
      <c r="I146" s="189"/>
      <c r="J146" s="133">
        <f>ROUND(I146*H146,2)</f>
        <v>0</v>
      </c>
      <c r="K146" s="130" t="s">
        <v>103</v>
      </c>
      <c r="L146" s="29"/>
      <c r="M146" s="134" t="s">
        <v>1</v>
      </c>
      <c r="N146" s="135" t="s">
        <v>25</v>
      </c>
      <c r="O146" s="136">
        <v>0.32800000000000001</v>
      </c>
      <c r="P146" s="136">
        <f>O146*H146</f>
        <v>66.859520000000003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U146" s="28"/>
    </row>
    <row r="147" spans="1:21" s="14" customFormat="1" x14ac:dyDescent="0.2">
      <c r="B147" s="145"/>
      <c r="D147" s="139" t="s">
        <v>105</v>
      </c>
      <c r="E147" s="202" t="s">
        <v>66</v>
      </c>
      <c r="F147" s="203" t="s">
        <v>360</v>
      </c>
      <c r="G147" s="204"/>
      <c r="H147" s="205">
        <v>203.84</v>
      </c>
      <c r="L147" s="145"/>
      <c r="M147" s="149"/>
      <c r="N147" s="150"/>
      <c r="O147" s="150"/>
      <c r="P147" s="150"/>
      <c r="Q147" s="150"/>
      <c r="R147" s="150"/>
      <c r="S147" s="150"/>
      <c r="T147" s="151"/>
    </row>
    <row r="148" spans="1:21" s="2" customFormat="1" ht="66.75" customHeight="1" x14ac:dyDescent="0.2">
      <c r="A148" s="28"/>
      <c r="B148" s="127"/>
      <c r="C148" s="128" t="s">
        <v>121</v>
      </c>
      <c r="D148" s="128" t="s">
        <v>99</v>
      </c>
      <c r="E148" s="195" t="s">
        <v>122</v>
      </c>
      <c r="F148" s="196" t="s">
        <v>123</v>
      </c>
      <c r="G148" s="197" t="s">
        <v>102</v>
      </c>
      <c r="H148" s="198">
        <v>47.04</v>
      </c>
      <c r="I148" s="189"/>
      <c r="J148" s="133">
        <f>ROUND(I148*H148,2)</f>
        <v>0</v>
      </c>
      <c r="K148" s="130" t="s">
        <v>103</v>
      </c>
      <c r="L148" s="29"/>
      <c r="M148" s="134" t="s">
        <v>1</v>
      </c>
      <c r="N148" s="135" t="s">
        <v>25</v>
      </c>
      <c r="O148" s="136">
        <v>0.435</v>
      </c>
      <c r="P148" s="136">
        <f>O148*H148</f>
        <v>20.462399999999999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U148" s="28"/>
    </row>
    <row r="149" spans="1:21" s="14" customFormat="1" x14ac:dyDescent="0.2">
      <c r="B149" s="145"/>
      <c r="D149" s="139" t="s">
        <v>105</v>
      </c>
      <c r="E149" s="146" t="s">
        <v>69</v>
      </c>
      <c r="F149" s="147" t="s">
        <v>355</v>
      </c>
      <c r="H149" s="148">
        <v>47.04</v>
      </c>
      <c r="L149" s="145"/>
      <c r="M149" s="149"/>
      <c r="N149" s="150"/>
      <c r="O149" s="150"/>
      <c r="P149" s="150"/>
      <c r="Q149" s="150"/>
      <c r="R149" s="150"/>
      <c r="S149" s="150"/>
      <c r="T149" s="151"/>
    </row>
    <row r="150" spans="1:21" s="2" customFormat="1" ht="16.5" customHeight="1" x14ac:dyDescent="0.2">
      <c r="A150" s="28"/>
      <c r="B150" s="127"/>
      <c r="C150" s="210" t="s">
        <v>124</v>
      </c>
      <c r="D150" s="210" t="s">
        <v>125</v>
      </c>
      <c r="E150" s="211" t="s">
        <v>126</v>
      </c>
      <c r="F150" s="212" t="s">
        <v>127</v>
      </c>
      <c r="G150" s="213" t="s">
        <v>114</v>
      </c>
      <c r="H150" s="214">
        <v>75.263999999999996</v>
      </c>
      <c r="I150" s="190"/>
      <c r="J150" s="161">
        <f>ROUND(I150*H150,2)</f>
        <v>0</v>
      </c>
      <c r="K150" s="158" t="s">
        <v>103</v>
      </c>
      <c r="L150" s="162"/>
      <c r="M150" s="163" t="s">
        <v>1</v>
      </c>
      <c r="N150" s="164" t="s">
        <v>25</v>
      </c>
      <c r="O150" s="136">
        <v>0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U150" s="28"/>
    </row>
    <row r="151" spans="1:21" s="14" customFormat="1" x14ac:dyDescent="0.2">
      <c r="B151" s="145"/>
      <c r="C151" s="204"/>
      <c r="D151" s="215" t="s">
        <v>105</v>
      </c>
      <c r="E151" s="202" t="s">
        <v>1</v>
      </c>
      <c r="F151" s="203" t="s">
        <v>69</v>
      </c>
      <c r="G151" s="204"/>
      <c r="H151" s="205">
        <v>47.04</v>
      </c>
      <c r="L151" s="145"/>
      <c r="M151" s="149"/>
      <c r="N151" s="150"/>
      <c r="O151" s="150"/>
      <c r="P151" s="150"/>
      <c r="Q151" s="150"/>
      <c r="R151" s="150"/>
      <c r="S151" s="150"/>
      <c r="T151" s="151"/>
    </row>
    <row r="152" spans="1:21" s="14" customFormat="1" x14ac:dyDescent="0.2">
      <c r="B152" s="145"/>
      <c r="C152" s="204"/>
      <c r="D152" s="215" t="s">
        <v>105</v>
      </c>
      <c r="E152" s="204"/>
      <c r="F152" s="203" t="s">
        <v>361</v>
      </c>
      <c r="G152" s="204"/>
      <c r="H152" s="205">
        <v>75.263999999999996</v>
      </c>
      <c r="L152" s="145"/>
      <c r="M152" s="149"/>
      <c r="N152" s="150"/>
      <c r="O152" s="150"/>
      <c r="P152" s="150"/>
      <c r="Q152" s="150"/>
      <c r="R152" s="150"/>
      <c r="S152" s="150"/>
      <c r="T152" s="151"/>
    </row>
    <row r="153" spans="1:21" s="14" customFormat="1" ht="48" x14ac:dyDescent="0.2">
      <c r="B153" s="145"/>
      <c r="C153" s="216">
        <v>10</v>
      </c>
      <c r="D153" s="216" t="s">
        <v>99</v>
      </c>
      <c r="E153" s="195" t="s">
        <v>347</v>
      </c>
      <c r="F153" s="196" t="s">
        <v>348</v>
      </c>
      <c r="G153" s="197" t="s">
        <v>156</v>
      </c>
      <c r="H153" s="198">
        <v>8.4</v>
      </c>
      <c r="I153" s="189"/>
      <c r="J153" s="172">
        <f>ROUND(I153*H153,2)</f>
        <v>0</v>
      </c>
      <c r="K153" s="196" t="s">
        <v>103</v>
      </c>
      <c r="L153" s="145"/>
      <c r="M153" s="149"/>
      <c r="N153" s="150"/>
      <c r="O153" s="150"/>
      <c r="P153" s="150"/>
      <c r="Q153" s="150"/>
      <c r="R153" s="150"/>
      <c r="S153" s="150"/>
      <c r="T153" s="151"/>
    </row>
    <row r="154" spans="1:21" s="14" customFormat="1" x14ac:dyDescent="0.2">
      <c r="B154" s="145"/>
      <c r="C154" s="204"/>
      <c r="D154" s="215"/>
      <c r="E154" s="204"/>
      <c r="F154" s="203"/>
      <c r="G154" s="204"/>
      <c r="H154" s="205"/>
      <c r="J154" s="204"/>
      <c r="K154" s="204"/>
      <c r="L154" s="145"/>
      <c r="M154" s="149"/>
      <c r="N154" s="150"/>
      <c r="O154" s="150"/>
      <c r="P154" s="150"/>
      <c r="Q154" s="150"/>
      <c r="R154" s="150"/>
      <c r="S154" s="150"/>
      <c r="T154" s="151"/>
    </row>
    <row r="155" spans="1:21" s="12" customFormat="1" ht="22.9" customHeight="1" x14ac:dyDescent="0.2">
      <c r="B155" s="117"/>
      <c r="C155" s="217"/>
      <c r="D155" s="218" t="s">
        <v>57</v>
      </c>
      <c r="E155" s="219" t="s">
        <v>104</v>
      </c>
      <c r="F155" s="219" t="s">
        <v>128</v>
      </c>
      <c r="G155" s="217"/>
      <c r="H155" s="217"/>
      <c r="J155" s="220">
        <f>SUM(J156:J158)</f>
        <v>0</v>
      </c>
      <c r="K155" s="217"/>
      <c r="L155" s="117"/>
      <c r="M155" s="121"/>
      <c r="N155" s="122"/>
      <c r="O155" s="122"/>
      <c r="P155" s="123">
        <f>SUM(P156:P157)</f>
        <v>20.650559999999999</v>
      </c>
      <c r="Q155" s="122"/>
      <c r="R155" s="123">
        <f>SUM(R156:R157)</f>
        <v>0</v>
      </c>
      <c r="S155" s="122"/>
      <c r="T155" s="124">
        <f>SUM(T156:T157)</f>
        <v>0</v>
      </c>
    </row>
    <row r="156" spans="1:21" s="2" customFormat="1" ht="33" customHeight="1" x14ac:dyDescent="0.2">
      <c r="A156" s="28"/>
      <c r="B156" s="127"/>
      <c r="C156" s="216">
        <v>11</v>
      </c>
      <c r="D156" s="216" t="s">
        <v>99</v>
      </c>
      <c r="E156" s="195" t="s">
        <v>129</v>
      </c>
      <c r="F156" s="196" t="s">
        <v>130</v>
      </c>
      <c r="G156" s="197" t="s">
        <v>102</v>
      </c>
      <c r="H156" s="198">
        <v>15.68</v>
      </c>
      <c r="I156" s="189"/>
      <c r="J156" s="172">
        <f>ROUND(I156*H156,2)</f>
        <v>0</v>
      </c>
      <c r="K156" s="196" t="s">
        <v>103</v>
      </c>
      <c r="L156" s="29"/>
      <c r="M156" s="134" t="s">
        <v>1</v>
      </c>
      <c r="N156" s="135" t="s">
        <v>25</v>
      </c>
      <c r="O156" s="136">
        <v>1.3169999999999999</v>
      </c>
      <c r="P156" s="136">
        <f>O156*H156</f>
        <v>20.650559999999999</v>
      </c>
      <c r="Q156" s="136">
        <v>0</v>
      </c>
      <c r="R156" s="136">
        <f>Q156*H156</f>
        <v>0</v>
      </c>
      <c r="S156" s="136">
        <v>0</v>
      </c>
      <c r="T156" s="137">
        <f>S156*H156</f>
        <v>0</v>
      </c>
      <c r="U156" s="28"/>
    </row>
    <row r="157" spans="1:21" s="14" customFormat="1" x14ac:dyDescent="0.2">
      <c r="B157" s="145"/>
      <c r="C157" s="204"/>
      <c r="D157" s="215" t="s">
        <v>105</v>
      </c>
      <c r="E157" s="202"/>
      <c r="F157" s="203" t="s">
        <v>362</v>
      </c>
      <c r="G157" s="204"/>
      <c r="H157" s="205">
        <v>15.68</v>
      </c>
      <c r="J157" s="204"/>
      <c r="K157" s="204"/>
      <c r="L157" s="145"/>
      <c r="M157" s="149"/>
      <c r="N157" s="150"/>
      <c r="O157" s="150"/>
      <c r="P157" s="150"/>
      <c r="Q157" s="150"/>
      <c r="R157" s="150"/>
      <c r="S157" s="150"/>
      <c r="T157" s="151"/>
    </row>
    <row r="158" spans="1:21" s="14" customFormat="1" ht="36" x14ac:dyDescent="0.2">
      <c r="B158" s="145"/>
      <c r="C158" s="216">
        <v>12</v>
      </c>
      <c r="D158" s="216" t="s">
        <v>99</v>
      </c>
      <c r="E158" s="195" t="s">
        <v>349</v>
      </c>
      <c r="F158" s="196" t="s">
        <v>350</v>
      </c>
      <c r="G158" s="197" t="s">
        <v>114</v>
      </c>
      <c r="H158" s="198">
        <v>82.875</v>
      </c>
      <c r="I158" s="189"/>
      <c r="J158" s="172">
        <f>ROUND(I158*H158,2)</f>
        <v>0</v>
      </c>
      <c r="K158" s="196" t="s">
        <v>103</v>
      </c>
      <c r="L158" s="145"/>
      <c r="M158" s="149"/>
      <c r="N158" s="150"/>
      <c r="O158" s="150"/>
      <c r="P158" s="150"/>
      <c r="Q158" s="150"/>
      <c r="R158" s="150"/>
      <c r="S158" s="150"/>
      <c r="T158" s="151"/>
    </row>
    <row r="159" spans="1:21" s="14" customFormat="1" x14ac:dyDescent="0.2">
      <c r="B159" s="145"/>
      <c r="D159" s="139"/>
      <c r="E159" s="146"/>
      <c r="F159" s="147"/>
      <c r="H159" s="148"/>
      <c r="L159" s="145"/>
      <c r="M159" s="149"/>
      <c r="N159" s="150"/>
      <c r="O159" s="150"/>
      <c r="P159" s="150"/>
      <c r="Q159" s="150"/>
      <c r="R159" s="150"/>
      <c r="S159" s="150"/>
      <c r="T159" s="151"/>
    </row>
    <row r="160" spans="1:21" s="12" customFormat="1" ht="22.9" customHeight="1" x14ac:dyDescent="0.2">
      <c r="B160" s="117"/>
      <c r="D160" s="118" t="s">
        <v>57</v>
      </c>
      <c r="E160" s="125" t="s">
        <v>121</v>
      </c>
      <c r="F160" s="125" t="s">
        <v>132</v>
      </c>
      <c r="J160" s="126">
        <f>SUM(J161:J202)</f>
        <v>0</v>
      </c>
      <c r="L160" s="117"/>
      <c r="M160" s="121"/>
      <c r="N160" s="122"/>
      <c r="O160" s="122"/>
      <c r="P160" s="123">
        <f>SUM(P161:P202)</f>
        <v>160.12</v>
      </c>
      <c r="Q160" s="122"/>
      <c r="R160" s="123">
        <f>SUM(R161:R202)</f>
        <v>7.3871849999999997</v>
      </c>
      <c r="S160" s="122"/>
      <c r="T160" s="124">
        <f>SUM(T161:T202)</f>
        <v>0</v>
      </c>
    </row>
    <row r="161" spans="1:21" s="2" customFormat="1" ht="44.25" customHeight="1" x14ac:dyDescent="0.2">
      <c r="A161" s="28"/>
      <c r="B161" s="127"/>
      <c r="C161" s="128">
        <v>13</v>
      </c>
      <c r="D161" s="128" t="s">
        <v>99</v>
      </c>
      <c r="E161" s="129" t="s">
        <v>133</v>
      </c>
      <c r="F161" s="130" t="s">
        <v>134</v>
      </c>
      <c r="G161" s="131" t="s">
        <v>135</v>
      </c>
      <c r="H161" s="132">
        <v>11</v>
      </c>
      <c r="I161" s="189"/>
      <c r="J161" s="133">
        <f t="shared" ref="J161:J202" si="0">ROUND(I161*H161,2)</f>
        <v>0</v>
      </c>
      <c r="K161" s="130" t="s">
        <v>103</v>
      </c>
      <c r="L161" s="29"/>
      <c r="M161" s="134" t="s">
        <v>1</v>
      </c>
      <c r="N161" s="135" t="s">
        <v>25</v>
      </c>
      <c r="O161" s="136">
        <v>0.75900000000000001</v>
      </c>
      <c r="P161" s="136">
        <f t="shared" ref="P161:P202" si="1">O161*H161</f>
        <v>8.3490000000000002</v>
      </c>
      <c r="Q161" s="136">
        <v>1.67E-3</v>
      </c>
      <c r="R161" s="136">
        <f t="shared" ref="R161:R202" si="2">Q161*H161</f>
        <v>1.8370000000000001E-2</v>
      </c>
      <c r="S161" s="136">
        <v>0</v>
      </c>
      <c r="T161" s="137">
        <f t="shared" ref="T161:T202" si="3">S161*H161</f>
        <v>0</v>
      </c>
      <c r="U161" s="28"/>
    </row>
    <row r="162" spans="1:21" s="2" customFormat="1" ht="16.5" customHeight="1" x14ac:dyDescent="0.2">
      <c r="A162" s="28"/>
      <c r="B162" s="127"/>
      <c r="C162" s="156">
        <v>14</v>
      </c>
      <c r="D162" s="156" t="s">
        <v>125</v>
      </c>
      <c r="E162" s="157" t="s">
        <v>136</v>
      </c>
      <c r="F162" s="158" t="s">
        <v>137</v>
      </c>
      <c r="G162" s="159" t="s">
        <v>135</v>
      </c>
      <c r="H162" s="160">
        <v>2</v>
      </c>
      <c r="I162" s="190"/>
      <c r="J162" s="161">
        <f t="shared" si="0"/>
        <v>0</v>
      </c>
      <c r="K162" s="158" t="s">
        <v>103</v>
      </c>
      <c r="L162" s="162"/>
      <c r="M162" s="163" t="s">
        <v>1</v>
      </c>
      <c r="N162" s="164" t="s">
        <v>25</v>
      </c>
      <c r="O162" s="136">
        <v>0</v>
      </c>
      <c r="P162" s="136">
        <f t="shared" si="1"/>
        <v>0</v>
      </c>
      <c r="Q162" s="136">
        <v>1.41E-2</v>
      </c>
      <c r="R162" s="136">
        <f t="shared" si="2"/>
        <v>2.8199999999999999E-2</v>
      </c>
      <c r="S162" s="136">
        <v>0</v>
      </c>
      <c r="T162" s="137">
        <f t="shared" si="3"/>
        <v>0</v>
      </c>
      <c r="U162" s="28"/>
    </row>
    <row r="163" spans="1:21" s="2" customFormat="1" ht="24.2" customHeight="1" x14ac:dyDescent="0.2">
      <c r="A163" s="28"/>
      <c r="B163" s="127"/>
      <c r="C163" s="156">
        <v>15</v>
      </c>
      <c r="D163" s="156" t="s">
        <v>125</v>
      </c>
      <c r="E163" s="157" t="s">
        <v>138</v>
      </c>
      <c r="F163" s="158" t="s">
        <v>139</v>
      </c>
      <c r="G163" s="159" t="s">
        <v>135</v>
      </c>
      <c r="H163" s="160">
        <v>2</v>
      </c>
      <c r="I163" s="190"/>
      <c r="J163" s="161">
        <f t="shared" si="0"/>
        <v>0</v>
      </c>
      <c r="K163" s="158" t="s">
        <v>103</v>
      </c>
      <c r="L163" s="162"/>
      <c r="M163" s="163" t="s">
        <v>1</v>
      </c>
      <c r="N163" s="164" t="s">
        <v>25</v>
      </c>
      <c r="O163" s="136">
        <v>0</v>
      </c>
      <c r="P163" s="136">
        <f t="shared" si="1"/>
        <v>0</v>
      </c>
      <c r="Q163" s="136">
        <v>1.04E-2</v>
      </c>
      <c r="R163" s="136">
        <f t="shared" si="2"/>
        <v>2.0799999999999999E-2</v>
      </c>
      <c r="S163" s="136">
        <v>0</v>
      </c>
      <c r="T163" s="137">
        <f t="shared" si="3"/>
        <v>0</v>
      </c>
      <c r="U163" s="28"/>
    </row>
    <row r="164" spans="1:21" s="2" customFormat="1" ht="21.75" customHeight="1" x14ac:dyDescent="0.2">
      <c r="A164" s="28"/>
      <c r="B164" s="127"/>
      <c r="C164" s="156">
        <v>16</v>
      </c>
      <c r="D164" s="156" t="s">
        <v>125</v>
      </c>
      <c r="E164" s="157" t="s">
        <v>140</v>
      </c>
      <c r="F164" s="158" t="s">
        <v>141</v>
      </c>
      <c r="G164" s="159" t="s">
        <v>135</v>
      </c>
      <c r="H164" s="160">
        <v>7</v>
      </c>
      <c r="I164" s="190"/>
      <c r="J164" s="161">
        <f t="shared" si="0"/>
        <v>0</v>
      </c>
      <c r="K164" s="158" t="s">
        <v>103</v>
      </c>
      <c r="L164" s="162"/>
      <c r="M164" s="163" t="s">
        <v>1</v>
      </c>
      <c r="N164" s="164" t="s">
        <v>25</v>
      </c>
      <c r="O164" s="136">
        <v>0</v>
      </c>
      <c r="P164" s="136">
        <f t="shared" si="1"/>
        <v>0</v>
      </c>
      <c r="Q164" s="136">
        <v>3.5999999999999999E-3</v>
      </c>
      <c r="R164" s="136">
        <f t="shared" si="2"/>
        <v>2.52E-2</v>
      </c>
      <c r="S164" s="136">
        <v>0</v>
      </c>
      <c r="T164" s="137">
        <f t="shared" si="3"/>
        <v>0</v>
      </c>
      <c r="U164" s="28"/>
    </row>
    <row r="165" spans="1:21" s="2" customFormat="1" ht="44.25" customHeight="1" x14ac:dyDescent="0.2">
      <c r="A165" s="28"/>
      <c r="B165" s="127"/>
      <c r="C165" s="128">
        <v>17</v>
      </c>
      <c r="D165" s="128" t="s">
        <v>99</v>
      </c>
      <c r="E165" s="129" t="s">
        <v>142</v>
      </c>
      <c r="F165" s="130" t="s">
        <v>143</v>
      </c>
      <c r="G165" s="131" t="s">
        <v>135</v>
      </c>
      <c r="H165" s="132">
        <v>2</v>
      </c>
      <c r="I165" s="189"/>
      <c r="J165" s="133">
        <f t="shared" si="0"/>
        <v>0</v>
      </c>
      <c r="K165" s="130" t="s">
        <v>103</v>
      </c>
      <c r="L165" s="29"/>
      <c r="M165" s="134" t="s">
        <v>1</v>
      </c>
      <c r="N165" s="135" t="s">
        <v>25</v>
      </c>
      <c r="O165" s="136">
        <v>1.0940000000000001</v>
      </c>
      <c r="P165" s="136">
        <f t="shared" si="1"/>
        <v>2.1880000000000002</v>
      </c>
      <c r="Q165" s="136">
        <v>1.7099999999999999E-3</v>
      </c>
      <c r="R165" s="136">
        <f t="shared" si="2"/>
        <v>3.4199999999999999E-3</v>
      </c>
      <c r="S165" s="136">
        <v>0</v>
      </c>
      <c r="T165" s="137">
        <f t="shared" si="3"/>
        <v>0</v>
      </c>
      <c r="U165" s="28"/>
    </row>
    <row r="166" spans="1:21" s="2" customFormat="1" ht="24.2" customHeight="1" x14ac:dyDescent="0.2">
      <c r="A166" s="28"/>
      <c r="B166" s="127"/>
      <c r="C166" s="156">
        <v>18</v>
      </c>
      <c r="D166" s="156" t="s">
        <v>125</v>
      </c>
      <c r="E166" s="157" t="s">
        <v>144</v>
      </c>
      <c r="F166" s="158" t="s">
        <v>145</v>
      </c>
      <c r="G166" s="159" t="s">
        <v>135</v>
      </c>
      <c r="H166" s="160">
        <v>2</v>
      </c>
      <c r="I166" s="190"/>
      <c r="J166" s="161">
        <f t="shared" si="0"/>
        <v>0</v>
      </c>
      <c r="K166" s="158" t="s">
        <v>103</v>
      </c>
      <c r="L166" s="162"/>
      <c r="M166" s="163" t="s">
        <v>1</v>
      </c>
      <c r="N166" s="164" t="s">
        <v>25</v>
      </c>
      <c r="O166" s="136">
        <v>0</v>
      </c>
      <c r="P166" s="136">
        <f t="shared" si="1"/>
        <v>0</v>
      </c>
      <c r="Q166" s="136">
        <v>1.49E-2</v>
      </c>
      <c r="R166" s="136">
        <f t="shared" si="2"/>
        <v>2.98E-2</v>
      </c>
      <c r="S166" s="136">
        <v>0</v>
      </c>
      <c r="T166" s="137">
        <f t="shared" si="3"/>
        <v>0</v>
      </c>
      <c r="U166" s="28"/>
    </row>
    <row r="167" spans="1:21" s="2" customFormat="1" ht="49.15" customHeight="1" x14ac:dyDescent="0.2">
      <c r="A167" s="28"/>
      <c r="B167" s="127"/>
      <c r="C167" s="128">
        <v>19</v>
      </c>
      <c r="D167" s="128" t="s">
        <v>99</v>
      </c>
      <c r="E167" s="129" t="s">
        <v>146</v>
      </c>
      <c r="F167" s="130" t="s">
        <v>147</v>
      </c>
      <c r="G167" s="131" t="s">
        <v>135</v>
      </c>
      <c r="H167" s="132">
        <v>1</v>
      </c>
      <c r="I167" s="189"/>
      <c r="J167" s="133">
        <f t="shared" si="0"/>
        <v>0</v>
      </c>
      <c r="K167" s="130" t="s">
        <v>103</v>
      </c>
      <c r="L167" s="29"/>
      <c r="M167" s="134" t="s">
        <v>1</v>
      </c>
      <c r="N167" s="135" t="s">
        <v>25</v>
      </c>
      <c r="O167" s="136">
        <v>1.5920000000000001</v>
      </c>
      <c r="P167" s="136">
        <f t="shared" si="1"/>
        <v>1.5920000000000001</v>
      </c>
      <c r="Q167" s="136">
        <v>0</v>
      </c>
      <c r="R167" s="136">
        <f t="shared" si="2"/>
        <v>0</v>
      </c>
      <c r="S167" s="136">
        <v>0</v>
      </c>
      <c r="T167" s="137">
        <f t="shared" si="3"/>
        <v>0</v>
      </c>
      <c r="U167" s="28"/>
    </row>
    <row r="168" spans="1:21" s="2" customFormat="1" ht="16.5" customHeight="1" x14ac:dyDescent="0.2">
      <c r="A168" s="28"/>
      <c r="B168" s="127"/>
      <c r="C168" s="156">
        <v>20</v>
      </c>
      <c r="D168" s="156" t="s">
        <v>125</v>
      </c>
      <c r="E168" s="157" t="s">
        <v>148</v>
      </c>
      <c r="F168" s="158" t="s">
        <v>149</v>
      </c>
      <c r="G168" s="159" t="s">
        <v>135</v>
      </c>
      <c r="H168" s="160">
        <v>1</v>
      </c>
      <c r="I168" s="190"/>
      <c r="J168" s="161">
        <f t="shared" si="0"/>
        <v>0</v>
      </c>
      <c r="K168" s="158" t="s">
        <v>1</v>
      </c>
      <c r="L168" s="162"/>
      <c r="M168" s="163" t="s">
        <v>1</v>
      </c>
      <c r="N168" s="164" t="s">
        <v>25</v>
      </c>
      <c r="O168" s="136">
        <v>0</v>
      </c>
      <c r="P168" s="136">
        <f t="shared" si="1"/>
        <v>0</v>
      </c>
      <c r="Q168" s="136">
        <v>6.8999999999999999E-3</v>
      </c>
      <c r="R168" s="136">
        <f t="shared" si="2"/>
        <v>6.8999999999999999E-3</v>
      </c>
      <c r="S168" s="136">
        <v>0</v>
      </c>
      <c r="T168" s="137">
        <f t="shared" si="3"/>
        <v>0</v>
      </c>
      <c r="U168" s="28"/>
    </row>
    <row r="169" spans="1:21" s="2" customFormat="1" ht="44.25" customHeight="1" x14ac:dyDescent="0.2">
      <c r="A169" s="28"/>
      <c r="B169" s="127"/>
      <c r="C169" s="128">
        <v>21</v>
      </c>
      <c r="D169" s="128" t="s">
        <v>99</v>
      </c>
      <c r="E169" s="129" t="s">
        <v>150</v>
      </c>
      <c r="F169" s="130" t="s">
        <v>151</v>
      </c>
      <c r="G169" s="131" t="s">
        <v>135</v>
      </c>
      <c r="H169" s="132">
        <v>1</v>
      </c>
      <c r="I169" s="189"/>
      <c r="J169" s="133">
        <f t="shared" si="0"/>
        <v>0</v>
      </c>
      <c r="K169" s="130" t="s">
        <v>103</v>
      </c>
      <c r="L169" s="29"/>
      <c r="M169" s="134" t="s">
        <v>1</v>
      </c>
      <c r="N169" s="135" t="s">
        <v>25</v>
      </c>
      <c r="O169" s="136">
        <v>1.24</v>
      </c>
      <c r="P169" s="136">
        <f t="shared" si="1"/>
        <v>1.24</v>
      </c>
      <c r="Q169" s="136">
        <v>1.7099999999999999E-3</v>
      </c>
      <c r="R169" s="136">
        <f t="shared" si="2"/>
        <v>1.7099999999999999E-3</v>
      </c>
      <c r="S169" s="136">
        <v>0</v>
      </c>
      <c r="T169" s="137">
        <f t="shared" si="3"/>
        <v>0</v>
      </c>
      <c r="U169" s="28"/>
    </row>
    <row r="170" spans="1:21" s="2" customFormat="1" ht="33" customHeight="1" x14ac:dyDescent="0.2">
      <c r="A170" s="28"/>
      <c r="B170" s="127"/>
      <c r="C170" s="156">
        <v>22</v>
      </c>
      <c r="D170" s="156" t="s">
        <v>125</v>
      </c>
      <c r="E170" s="157" t="s">
        <v>152</v>
      </c>
      <c r="F170" s="158" t="s">
        <v>153</v>
      </c>
      <c r="G170" s="159" t="s">
        <v>135</v>
      </c>
      <c r="H170" s="160">
        <v>1</v>
      </c>
      <c r="I170" s="190"/>
      <c r="J170" s="161">
        <f t="shared" si="0"/>
        <v>0</v>
      </c>
      <c r="K170" s="158" t="s">
        <v>103</v>
      </c>
      <c r="L170" s="162"/>
      <c r="M170" s="163" t="s">
        <v>1</v>
      </c>
      <c r="N170" s="164" t="s">
        <v>25</v>
      </c>
      <c r="O170" s="136">
        <v>0</v>
      </c>
      <c r="P170" s="136">
        <f t="shared" si="1"/>
        <v>0</v>
      </c>
      <c r="Q170" s="136">
        <v>1.78E-2</v>
      </c>
      <c r="R170" s="136">
        <f t="shared" si="2"/>
        <v>1.78E-2</v>
      </c>
      <c r="S170" s="136">
        <v>0</v>
      </c>
      <c r="T170" s="137">
        <f t="shared" si="3"/>
        <v>0</v>
      </c>
      <c r="U170" s="28"/>
    </row>
    <row r="171" spans="1:21" s="2" customFormat="1" ht="37.9" customHeight="1" x14ac:dyDescent="0.2">
      <c r="A171" s="28"/>
      <c r="B171" s="127"/>
      <c r="C171" s="128">
        <v>23</v>
      </c>
      <c r="D171" s="128" t="s">
        <v>99</v>
      </c>
      <c r="E171" s="129" t="s">
        <v>154</v>
      </c>
      <c r="F171" s="130" t="s">
        <v>155</v>
      </c>
      <c r="G171" s="131" t="s">
        <v>156</v>
      </c>
      <c r="H171" s="132">
        <v>25</v>
      </c>
      <c r="I171" s="189"/>
      <c r="J171" s="133">
        <f t="shared" si="0"/>
        <v>0</v>
      </c>
      <c r="K171" s="130" t="s">
        <v>103</v>
      </c>
      <c r="L171" s="29"/>
      <c r="M171" s="134" t="s">
        <v>1</v>
      </c>
      <c r="N171" s="135" t="s">
        <v>25</v>
      </c>
      <c r="O171" s="136">
        <v>0.17100000000000001</v>
      </c>
      <c r="P171" s="136">
        <f t="shared" si="1"/>
        <v>4.2750000000000004</v>
      </c>
      <c r="Q171" s="136">
        <v>0</v>
      </c>
      <c r="R171" s="136">
        <f t="shared" si="2"/>
        <v>0</v>
      </c>
      <c r="S171" s="136">
        <v>0</v>
      </c>
      <c r="T171" s="137">
        <f t="shared" si="3"/>
        <v>0</v>
      </c>
      <c r="U171" s="28"/>
    </row>
    <row r="172" spans="1:21" s="2" customFormat="1" ht="21.75" customHeight="1" x14ac:dyDescent="0.2">
      <c r="A172" s="28"/>
      <c r="B172" s="127"/>
      <c r="C172" s="156">
        <v>24</v>
      </c>
      <c r="D172" s="156" t="s">
        <v>125</v>
      </c>
      <c r="E172" s="157" t="s">
        <v>157</v>
      </c>
      <c r="F172" s="158" t="s">
        <v>158</v>
      </c>
      <c r="G172" s="159" t="s">
        <v>156</v>
      </c>
      <c r="H172" s="160">
        <v>25</v>
      </c>
      <c r="I172" s="190"/>
      <c r="J172" s="161">
        <f t="shared" si="0"/>
        <v>0</v>
      </c>
      <c r="K172" s="158" t="s">
        <v>103</v>
      </c>
      <c r="L172" s="162"/>
      <c r="M172" s="163" t="s">
        <v>1</v>
      </c>
      <c r="N172" s="164" t="s">
        <v>25</v>
      </c>
      <c r="O172" s="136">
        <v>0</v>
      </c>
      <c r="P172" s="136">
        <f t="shared" si="1"/>
        <v>0</v>
      </c>
      <c r="Q172" s="136">
        <v>2.7E-4</v>
      </c>
      <c r="R172" s="136">
        <f t="shared" si="2"/>
        <v>6.7499999999999999E-3</v>
      </c>
      <c r="S172" s="136">
        <v>0</v>
      </c>
      <c r="T172" s="137">
        <f t="shared" si="3"/>
        <v>0</v>
      </c>
      <c r="U172" s="28"/>
    </row>
    <row r="173" spans="1:21" s="2" customFormat="1" ht="37.9" customHeight="1" x14ac:dyDescent="0.2">
      <c r="A173" s="28"/>
      <c r="B173" s="127"/>
      <c r="C173" s="128">
        <v>25</v>
      </c>
      <c r="D173" s="128" t="s">
        <v>99</v>
      </c>
      <c r="E173" s="129" t="s">
        <v>159</v>
      </c>
      <c r="F173" s="130" t="s">
        <v>160</v>
      </c>
      <c r="G173" s="131" t="s">
        <v>156</v>
      </c>
      <c r="H173" s="132">
        <v>171</v>
      </c>
      <c r="I173" s="189"/>
      <c r="J173" s="133">
        <f t="shared" si="0"/>
        <v>0</v>
      </c>
      <c r="K173" s="130" t="s">
        <v>103</v>
      </c>
      <c r="L173" s="29"/>
      <c r="M173" s="134" t="s">
        <v>1</v>
      </c>
      <c r="N173" s="135" t="s">
        <v>25</v>
      </c>
      <c r="O173" s="136">
        <v>0.31</v>
      </c>
      <c r="P173" s="136">
        <f t="shared" si="1"/>
        <v>53.01</v>
      </c>
      <c r="Q173" s="136">
        <v>0</v>
      </c>
      <c r="R173" s="136">
        <f t="shared" si="2"/>
        <v>0</v>
      </c>
      <c r="S173" s="136">
        <v>0</v>
      </c>
      <c r="T173" s="137">
        <f t="shared" si="3"/>
        <v>0</v>
      </c>
      <c r="U173" s="28"/>
    </row>
    <row r="174" spans="1:21" s="2" customFormat="1" ht="21.75" customHeight="1" x14ac:dyDescent="0.2">
      <c r="A174" s="28"/>
      <c r="B174" s="127"/>
      <c r="C174" s="156">
        <v>26</v>
      </c>
      <c r="D174" s="156" t="s">
        <v>125</v>
      </c>
      <c r="E174" s="157" t="s">
        <v>161</v>
      </c>
      <c r="F174" s="158" t="s">
        <v>162</v>
      </c>
      <c r="G174" s="159" t="s">
        <v>156</v>
      </c>
      <c r="H174" s="160">
        <v>171</v>
      </c>
      <c r="I174" s="190"/>
      <c r="J174" s="161">
        <f t="shared" si="0"/>
        <v>0</v>
      </c>
      <c r="K174" s="158" t="s">
        <v>103</v>
      </c>
      <c r="L174" s="162"/>
      <c r="M174" s="163" t="s">
        <v>1</v>
      </c>
      <c r="N174" s="164" t="s">
        <v>25</v>
      </c>
      <c r="O174" s="136">
        <v>0</v>
      </c>
      <c r="P174" s="136">
        <f t="shared" si="1"/>
        <v>0</v>
      </c>
      <c r="Q174" s="136">
        <v>2.1099999999999999E-3</v>
      </c>
      <c r="R174" s="136">
        <f t="shared" si="2"/>
        <v>0.36080999999999996</v>
      </c>
      <c r="S174" s="136">
        <v>0</v>
      </c>
      <c r="T174" s="137">
        <f t="shared" si="3"/>
        <v>0</v>
      </c>
      <c r="U174" s="28"/>
    </row>
    <row r="175" spans="1:21" s="2" customFormat="1" ht="16.5" customHeight="1" x14ac:dyDescent="0.2">
      <c r="A175" s="28"/>
      <c r="B175" s="127"/>
      <c r="C175" s="156">
        <v>27</v>
      </c>
      <c r="D175" s="156" t="s">
        <v>125</v>
      </c>
      <c r="E175" s="157" t="s">
        <v>163</v>
      </c>
      <c r="F175" s="158" t="s">
        <v>164</v>
      </c>
      <c r="G175" s="159" t="s">
        <v>156</v>
      </c>
      <c r="H175" s="160">
        <v>4.5</v>
      </c>
      <c r="I175" s="190"/>
      <c r="J175" s="161">
        <f t="shared" si="0"/>
        <v>0</v>
      </c>
      <c r="K175" s="158" t="s">
        <v>103</v>
      </c>
      <c r="L175" s="162"/>
      <c r="M175" s="163" t="s">
        <v>1</v>
      </c>
      <c r="N175" s="164" t="s">
        <v>25</v>
      </c>
      <c r="O175" s="136">
        <v>0</v>
      </c>
      <c r="P175" s="136">
        <f t="shared" si="1"/>
        <v>0</v>
      </c>
      <c r="Q175" s="136">
        <v>3.0300000000000001E-3</v>
      </c>
      <c r="R175" s="136">
        <f t="shared" si="2"/>
        <v>1.3635000000000001E-2</v>
      </c>
      <c r="S175" s="136">
        <v>0</v>
      </c>
      <c r="T175" s="137">
        <f t="shared" si="3"/>
        <v>0</v>
      </c>
      <c r="U175" s="28"/>
    </row>
    <row r="176" spans="1:21" s="2" customFormat="1" ht="44.25" customHeight="1" x14ac:dyDescent="0.2">
      <c r="A176" s="28"/>
      <c r="B176" s="127"/>
      <c r="C176" s="128">
        <v>28</v>
      </c>
      <c r="D176" s="128" t="s">
        <v>99</v>
      </c>
      <c r="E176" s="129" t="s">
        <v>166</v>
      </c>
      <c r="F176" s="130" t="s">
        <v>167</v>
      </c>
      <c r="G176" s="131" t="s">
        <v>135</v>
      </c>
      <c r="H176" s="132">
        <v>8</v>
      </c>
      <c r="I176" s="189"/>
      <c r="J176" s="133">
        <f t="shared" si="0"/>
        <v>0</v>
      </c>
      <c r="K176" s="130" t="s">
        <v>103</v>
      </c>
      <c r="L176" s="29"/>
      <c r="M176" s="134" t="s">
        <v>1</v>
      </c>
      <c r="N176" s="135" t="s">
        <v>25</v>
      </c>
      <c r="O176" s="136">
        <v>0.625</v>
      </c>
      <c r="P176" s="136">
        <f t="shared" si="1"/>
        <v>5</v>
      </c>
      <c r="Q176" s="136">
        <v>0</v>
      </c>
      <c r="R176" s="136">
        <f t="shared" si="2"/>
        <v>0</v>
      </c>
      <c r="S176" s="136">
        <v>0</v>
      </c>
      <c r="T176" s="137">
        <f t="shared" si="3"/>
        <v>0</v>
      </c>
      <c r="U176" s="28"/>
    </row>
    <row r="177" spans="1:21" s="2" customFormat="1" ht="16.5" customHeight="1" x14ac:dyDescent="0.2">
      <c r="A177" s="28"/>
      <c r="B177" s="127"/>
      <c r="C177" s="156">
        <v>29</v>
      </c>
      <c r="D177" s="156" t="s">
        <v>125</v>
      </c>
      <c r="E177" s="157" t="s">
        <v>168</v>
      </c>
      <c r="F177" s="158" t="s">
        <v>169</v>
      </c>
      <c r="G177" s="159" t="s">
        <v>135</v>
      </c>
      <c r="H177" s="160">
        <v>1</v>
      </c>
      <c r="I177" s="190"/>
      <c r="J177" s="161">
        <f t="shared" si="0"/>
        <v>0</v>
      </c>
      <c r="K177" s="158" t="s">
        <v>103</v>
      </c>
      <c r="L177" s="162"/>
      <c r="M177" s="163" t="s">
        <v>1</v>
      </c>
      <c r="N177" s="164" t="s">
        <v>25</v>
      </c>
      <c r="O177" s="136">
        <v>0</v>
      </c>
      <c r="P177" s="136">
        <f t="shared" si="1"/>
        <v>0</v>
      </c>
      <c r="Q177" s="136">
        <v>3.8999999999999999E-4</v>
      </c>
      <c r="R177" s="136">
        <f t="shared" si="2"/>
        <v>3.8999999999999999E-4</v>
      </c>
      <c r="S177" s="136">
        <v>0</v>
      </c>
      <c r="T177" s="137">
        <f t="shared" si="3"/>
        <v>0</v>
      </c>
      <c r="U177" s="28"/>
    </row>
    <row r="178" spans="1:21" s="2" customFormat="1" ht="16.5" customHeight="1" x14ac:dyDescent="0.2">
      <c r="A178" s="28"/>
      <c r="B178" s="127"/>
      <c r="C178" s="156">
        <v>30</v>
      </c>
      <c r="D178" s="156" t="s">
        <v>125</v>
      </c>
      <c r="E178" s="157" t="s">
        <v>170</v>
      </c>
      <c r="F178" s="158" t="s">
        <v>171</v>
      </c>
      <c r="G178" s="159" t="s">
        <v>135</v>
      </c>
      <c r="H178" s="160">
        <v>7</v>
      </c>
      <c r="I178" s="190"/>
      <c r="J178" s="161">
        <f t="shared" si="0"/>
        <v>0</v>
      </c>
      <c r="K178" s="158" t="s">
        <v>103</v>
      </c>
      <c r="L178" s="162"/>
      <c r="M178" s="163" t="s">
        <v>1</v>
      </c>
      <c r="N178" s="164" t="s">
        <v>25</v>
      </c>
      <c r="O178" s="136">
        <v>0</v>
      </c>
      <c r="P178" s="136">
        <f t="shared" si="1"/>
        <v>0</v>
      </c>
      <c r="Q178" s="136">
        <v>4.8000000000000001E-4</v>
      </c>
      <c r="R178" s="136">
        <f t="shared" si="2"/>
        <v>3.3600000000000001E-3</v>
      </c>
      <c r="S178" s="136">
        <v>0</v>
      </c>
      <c r="T178" s="137">
        <f t="shared" si="3"/>
        <v>0</v>
      </c>
      <c r="U178" s="28"/>
    </row>
    <row r="179" spans="1:21" s="2" customFormat="1" ht="49.15" customHeight="1" x14ac:dyDescent="0.2">
      <c r="A179" s="28"/>
      <c r="B179" s="127"/>
      <c r="C179" s="128">
        <v>31</v>
      </c>
      <c r="D179" s="128" t="s">
        <v>99</v>
      </c>
      <c r="E179" s="129" t="s">
        <v>172</v>
      </c>
      <c r="F179" s="130" t="s">
        <v>173</v>
      </c>
      <c r="G179" s="131" t="s">
        <v>135</v>
      </c>
      <c r="H179" s="132">
        <v>5</v>
      </c>
      <c r="I179" s="189"/>
      <c r="J179" s="133">
        <f t="shared" si="0"/>
        <v>0</v>
      </c>
      <c r="K179" s="130" t="s">
        <v>103</v>
      </c>
      <c r="L179" s="29"/>
      <c r="M179" s="134" t="s">
        <v>1</v>
      </c>
      <c r="N179" s="135" t="s">
        <v>25</v>
      </c>
      <c r="O179" s="136">
        <v>0.74399999999999999</v>
      </c>
      <c r="P179" s="136">
        <f t="shared" si="1"/>
        <v>3.7199999999999998</v>
      </c>
      <c r="Q179" s="136">
        <v>0</v>
      </c>
      <c r="R179" s="136">
        <f t="shared" si="2"/>
        <v>0</v>
      </c>
      <c r="S179" s="136">
        <v>0</v>
      </c>
      <c r="T179" s="137">
        <f t="shared" si="3"/>
        <v>0</v>
      </c>
      <c r="U179" s="28"/>
    </row>
    <row r="180" spans="1:21" s="2" customFormat="1" ht="24.2" customHeight="1" x14ac:dyDescent="0.2">
      <c r="A180" s="28"/>
      <c r="B180" s="127"/>
      <c r="C180" s="156">
        <v>32</v>
      </c>
      <c r="D180" s="156" t="s">
        <v>125</v>
      </c>
      <c r="E180" s="157" t="s">
        <v>174</v>
      </c>
      <c r="F180" s="158" t="s">
        <v>175</v>
      </c>
      <c r="G180" s="159" t="s">
        <v>135</v>
      </c>
      <c r="H180" s="160">
        <v>5</v>
      </c>
      <c r="I180" s="190"/>
      <c r="J180" s="161">
        <f t="shared" si="0"/>
        <v>0</v>
      </c>
      <c r="K180" s="158" t="s">
        <v>103</v>
      </c>
      <c r="L180" s="162"/>
      <c r="M180" s="163" t="s">
        <v>1</v>
      </c>
      <c r="N180" s="164" t="s">
        <v>25</v>
      </c>
      <c r="O180" s="136">
        <v>0</v>
      </c>
      <c r="P180" s="136">
        <f t="shared" si="1"/>
        <v>0</v>
      </c>
      <c r="Q180" s="136">
        <v>3.0500000000000002E-3</v>
      </c>
      <c r="R180" s="136">
        <f t="shared" si="2"/>
        <v>1.5250000000000001E-2</v>
      </c>
      <c r="S180" s="136">
        <v>0</v>
      </c>
      <c r="T180" s="137">
        <f t="shared" si="3"/>
        <v>0</v>
      </c>
      <c r="U180" s="28"/>
    </row>
    <row r="181" spans="1:21" s="2" customFormat="1" ht="21.75" customHeight="1" x14ac:dyDescent="0.2">
      <c r="A181" s="28"/>
      <c r="B181" s="127"/>
      <c r="C181" s="156">
        <v>33</v>
      </c>
      <c r="D181" s="156" t="s">
        <v>125</v>
      </c>
      <c r="E181" s="157" t="s">
        <v>176</v>
      </c>
      <c r="F181" s="158" t="s">
        <v>177</v>
      </c>
      <c r="G181" s="159" t="s">
        <v>135</v>
      </c>
      <c r="H181" s="160">
        <v>5</v>
      </c>
      <c r="I181" s="190"/>
      <c r="J181" s="161">
        <f t="shared" si="0"/>
        <v>0</v>
      </c>
      <c r="K181" s="158" t="s">
        <v>1</v>
      </c>
      <c r="L181" s="162"/>
      <c r="M181" s="163" t="s">
        <v>1</v>
      </c>
      <c r="N181" s="164" t="s">
        <v>25</v>
      </c>
      <c r="O181" s="136">
        <v>0</v>
      </c>
      <c r="P181" s="136">
        <f t="shared" si="1"/>
        <v>0</v>
      </c>
      <c r="Q181" s="136">
        <v>3.5000000000000001E-3</v>
      </c>
      <c r="R181" s="136">
        <f t="shared" si="2"/>
        <v>1.7500000000000002E-2</v>
      </c>
      <c r="S181" s="136">
        <v>0</v>
      </c>
      <c r="T181" s="137">
        <f t="shared" si="3"/>
        <v>0</v>
      </c>
      <c r="U181" s="28"/>
    </row>
    <row r="182" spans="1:21" s="2" customFormat="1" ht="49.15" customHeight="1" x14ac:dyDescent="0.2">
      <c r="A182" s="28"/>
      <c r="B182" s="127"/>
      <c r="C182" s="128">
        <v>34</v>
      </c>
      <c r="D182" s="128" t="s">
        <v>99</v>
      </c>
      <c r="E182" s="129" t="s">
        <v>178</v>
      </c>
      <c r="F182" s="130" t="s">
        <v>179</v>
      </c>
      <c r="G182" s="131" t="s">
        <v>135</v>
      </c>
      <c r="H182" s="132">
        <v>6</v>
      </c>
      <c r="I182" s="189"/>
      <c r="J182" s="133">
        <f t="shared" si="0"/>
        <v>0</v>
      </c>
      <c r="K182" s="130" t="s">
        <v>103</v>
      </c>
      <c r="L182" s="29"/>
      <c r="M182" s="134" t="s">
        <v>1</v>
      </c>
      <c r="N182" s="135" t="s">
        <v>25</v>
      </c>
      <c r="O182" s="136">
        <v>1.554</v>
      </c>
      <c r="P182" s="136">
        <f t="shared" si="1"/>
        <v>9.3239999999999998</v>
      </c>
      <c r="Q182" s="136">
        <v>1.6199999999999999E-3</v>
      </c>
      <c r="R182" s="136">
        <f t="shared" si="2"/>
        <v>9.7199999999999995E-3</v>
      </c>
      <c r="S182" s="136">
        <v>0</v>
      </c>
      <c r="T182" s="137">
        <f t="shared" si="3"/>
        <v>0</v>
      </c>
      <c r="U182" s="28"/>
    </row>
    <row r="183" spans="1:21" s="2" customFormat="1" ht="16.5" customHeight="1" x14ac:dyDescent="0.2">
      <c r="A183" s="28"/>
      <c r="B183" s="127"/>
      <c r="C183" s="156">
        <v>35</v>
      </c>
      <c r="D183" s="156" t="s">
        <v>125</v>
      </c>
      <c r="E183" s="157" t="s">
        <v>180</v>
      </c>
      <c r="F183" s="158" t="s">
        <v>181</v>
      </c>
      <c r="G183" s="159" t="s">
        <v>135</v>
      </c>
      <c r="H183" s="160">
        <v>6</v>
      </c>
      <c r="I183" s="190"/>
      <c r="J183" s="161">
        <f t="shared" si="0"/>
        <v>0</v>
      </c>
      <c r="K183" s="158" t="s">
        <v>103</v>
      </c>
      <c r="L183" s="162"/>
      <c r="M183" s="163" t="s">
        <v>1</v>
      </c>
      <c r="N183" s="164" t="s">
        <v>25</v>
      </c>
      <c r="O183" s="136">
        <v>0</v>
      </c>
      <c r="P183" s="136">
        <f t="shared" si="1"/>
        <v>0</v>
      </c>
      <c r="Q183" s="136">
        <v>1.847E-2</v>
      </c>
      <c r="R183" s="136">
        <f t="shared" si="2"/>
        <v>0.11082</v>
      </c>
      <c r="S183" s="136">
        <v>0</v>
      </c>
      <c r="T183" s="137">
        <f t="shared" si="3"/>
        <v>0</v>
      </c>
      <c r="U183" s="28"/>
    </row>
    <row r="184" spans="1:21" s="2" customFormat="1" ht="21.75" customHeight="1" x14ac:dyDescent="0.2">
      <c r="A184" s="28"/>
      <c r="B184" s="127"/>
      <c r="C184" s="156">
        <v>36</v>
      </c>
      <c r="D184" s="156" t="s">
        <v>125</v>
      </c>
      <c r="E184" s="157" t="s">
        <v>182</v>
      </c>
      <c r="F184" s="158" t="s">
        <v>183</v>
      </c>
      <c r="G184" s="159" t="s">
        <v>135</v>
      </c>
      <c r="H184" s="160">
        <v>6</v>
      </c>
      <c r="I184" s="190"/>
      <c r="J184" s="161">
        <f t="shared" si="0"/>
        <v>0</v>
      </c>
      <c r="K184" s="158" t="s">
        <v>103</v>
      </c>
      <c r="L184" s="162"/>
      <c r="M184" s="163" t="s">
        <v>1</v>
      </c>
      <c r="N184" s="164" t="s">
        <v>25</v>
      </c>
      <c r="O184" s="136">
        <v>0</v>
      </c>
      <c r="P184" s="136">
        <f t="shared" si="1"/>
        <v>0</v>
      </c>
      <c r="Q184" s="136">
        <v>3.5000000000000001E-3</v>
      </c>
      <c r="R184" s="136">
        <f t="shared" si="2"/>
        <v>2.1000000000000001E-2</v>
      </c>
      <c r="S184" s="136">
        <v>0</v>
      </c>
      <c r="T184" s="137">
        <f t="shared" si="3"/>
        <v>0</v>
      </c>
      <c r="U184" s="28"/>
    </row>
    <row r="185" spans="1:21" s="2" customFormat="1" ht="24.2" customHeight="1" x14ac:dyDescent="0.2">
      <c r="A185" s="28"/>
      <c r="B185" s="127"/>
      <c r="C185" s="128">
        <v>37</v>
      </c>
      <c r="D185" s="128" t="s">
        <v>99</v>
      </c>
      <c r="E185" s="129" t="s">
        <v>184</v>
      </c>
      <c r="F185" s="130" t="s">
        <v>185</v>
      </c>
      <c r="G185" s="131" t="s">
        <v>135</v>
      </c>
      <c r="H185" s="132">
        <v>2</v>
      </c>
      <c r="I185" s="189"/>
      <c r="J185" s="133">
        <f t="shared" si="0"/>
        <v>0</v>
      </c>
      <c r="K185" s="130" t="s">
        <v>103</v>
      </c>
      <c r="L185" s="29"/>
      <c r="M185" s="134" t="s">
        <v>1</v>
      </c>
      <c r="N185" s="135" t="s">
        <v>25</v>
      </c>
      <c r="O185" s="136">
        <v>1.333</v>
      </c>
      <c r="P185" s="136">
        <f t="shared" si="1"/>
        <v>2.6659999999999999</v>
      </c>
      <c r="Q185" s="136">
        <v>1.3600000000000001E-3</v>
      </c>
      <c r="R185" s="136">
        <f t="shared" si="2"/>
        <v>2.7200000000000002E-3</v>
      </c>
      <c r="S185" s="136">
        <v>0</v>
      </c>
      <c r="T185" s="137">
        <f t="shared" si="3"/>
        <v>0</v>
      </c>
      <c r="U185" s="28"/>
    </row>
    <row r="186" spans="1:21" s="2" customFormat="1" ht="24.2" customHeight="1" x14ac:dyDescent="0.2">
      <c r="A186" s="28"/>
      <c r="B186" s="127"/>
      <c r="C186" s="156">
        <v>38</v>
      </c>
      <c r="D186" s="156" t="s">
        <v>125</v>
      </c>
      <c r="E186" s="157" t="s">
        <v>186</v>
      </c>
      <c r="F186" s="158" t="s">
        <v>187</v>
      </c>
      <c r="G186" s="159" t="s">
        <v>135</v>
      </c>
      <c r="H186" s="160">
        <v>2</v>
      </c>
      <c r="I186" s="190"/>
      <c r="J186" s="161">
        <f t="shared" si="0"/>
        <v>0</v>
      </c>
      <c r="K186" s="158" t="s">
        <v>103</v>
      </c>
      <c r="L186" s="162"/>
      <c r="M186" s="163" t="s">
        <v>1</v>
      </c>
      <c r="N186" s="164" t="s">
        <v>25</v>
      </c>
      <c r="O186" s="136">
        <v>0</v>
      </c>
      <c r="P186" s="136">
        <f t="shared" si="1"/>
        <v>0</v>
      </c>
      <c r="Q186" s="136">
        <v>4.2500000000000003E-2</v>
      </c>
      <c r="R186" s="136">
        <f t="shared" si="2"/>
        <v>8.5000000000000006E-2</v>
      </c>
      <c r="S186" s="136">
        <v>0</v>
      </c>
      <c r="T186" s="137">
        <f t="shared" si="3"/>
        <v>0</v>
      </c>
      <c r="U186" s="28"/>
    </row>
    <row r="187" spans="1:21" s="2" customFormat="1" ht="44.25" customHeight="1" x14ac:dyDescent="0.2">
      <c r="A187" s="28"/>
      <c r="B187" s="127"/>
      <c r="C187" s="128">
        <v>39</v>
      </c>
      <c r="D187" s="128" t="s">
        <v>99</v>
      </c>
      <c r="E187" s="129" t="s">
        <v>188</v>
      </c>
      <c r="F187" s="130" t="s">
        <v>189</v>
      </c>
      <c r="G187" s="131" t="s">
        <v>135</v>
      </c>
      <c r="H187" s="132">
        <v>5</v>
      </c>
      <c r="I187" s="189"/>
      <c r="J187" s="133">
        <f t="shared" si="0"/>
        <v>0</v>
      </c>
      <c r="K187" s="130" t="s">
        <v>103</v>
      </c>
      <c r="L187" s="29"/>
      <c r="M187" s="134" t="s">
        <v>1</v>
      </c>
      <c r="N187" s="135" t="s">
        <v>25</v>
      </c>
      <c r="O187" s="136">
        <v>3.4740000000000002</v>
      </c>
      <c r="P187" s="136">
        <f t="shared" si="1"/>
        <v>17.37</v>
      </c>
      <c r="Q187" s="136">
        <v>0</v>
      </c>
      <c r="R187" s="136">
        <f t="shared" si="2"/>
        <v>0</v>
      </c>
      <c r="S187" s="136">
        <v>0</v>
      </c>
      <c r="T187" s="137">
        <f t="shared" si="3"/>
        <v>0</v>
      </c>
      <c r="U187" s="28"/>
    </row>
    <row r="188" spans="1:21" s="2" customFormat="1" ht="24.2" customHeight="1" x14ac:dyDescent="0.2">
      <c r="A188" s="28"/>
      <c r="B188" s="127"/>
      <c r="C188" s="156">
        <v>40</v>
      </c>
      <c r="D188" s="156" t="s">
        <v>125</v>
      </c>
      <c r="E188" s="157" t="s">
        <v>190</v>
      </c>
      <c r="F188" s="158" t="s">
        <v>191</v>
      </c>
      <c r="G188" s="159" t="s">
        <v>135</v>
      </c>
      <c r="H188" s="160">
        <v>5</v>
      </c>
      <c r="I188" s="190"/>
      <c r="J188" s="161">
        <f t="shared" si="0"/>
        <v>0</v>
      </c>
      <c r="K188" s="158" t="s">
        <v>103</v>
      </c>
      <c r="L188" s="162"/>
      <c r="M188" s="163" t="s">
        <v>1</v>
      </c>
      <c r="N188" s="164" t="s">
        <v>25</v>
      </c>
      <c r="O188" s="136">
        <v>0</v>
      </c>
      <c r="P188" s="136">
        <f t="shared" si="1"/>
        <v>0</v>
      </c>
      <c r="Q188" s="136">
        <v>2.5999999999999999E-3</v>
      </c>
      <c r="R188" s="136">
        <f t="shared" si="2"/>
        <v>1.2999999999999999E-2</v>
      </c>
      <c r="S188" s="136">
        <v>0</v>
      </c>
      <c r="T188" s="137">
        <f t="shared" si="3"/>
        <v>0</v>
      </c>
      <c r="U188" s="28"/>
    </row>
    <row r="189" spans="1:21" s="2" customFormat="1" ht="49.15" customHeight="1" x14ac:dyDescent="0.2">
      <c r="A189" s="28"/>
      <c r="B189" s="127"/>
      <c r="C189" s="128">
        <v>41</v>
      </c>
      <c r="D189" s="128" t="s">
        <v>99</v>
      </c>
      <c r="E189" s="129" t="s">
        <v>192</v>
      </c>
      <c r="F189" s="130" t="s">
        <v>193</v>
      </c>
      <c r="G189" s="131" t="s">
        <v>135</v>
      </c>
      <c r="H189" s="132">
        <v>2</v>
      </c>
      <c r="I189" s="189"/>
      <c r="J189" s="133">
        <f t="shared" si="0"/>
        <v>0</v>
      </c>
      <c r="K189" s="130" t="s">
        <v>103</v>
      </c>
      <c r="L189" s="29"/>
      <c r="M189" s="134" t="s">
        <v>1</v>
      </c>
      <c r="N189" s="135" t="s">
        <v>25</v>
      </c>
      <c r="O189" s="136">
        <v>1.8660000000000001</v>
      </c>
      <c r="P189" s="136">
        <f t="shared" si="1"/>
        <v>3.7320000000000002</v>
      </c>
      <c r="Q189" s="136">
        <v>1.65E-3</v>
      </c>
      <c r="R189" s="136">
        <f t="shared" si="2"/>
        <v>3.3E-3</v>
      </c>
      <c r="S189" s="136">
        <v>0</v>
      </c>
      <c r="T189" s="137">
        <f t="shared" si="3"/>
        <v>0</v>
      </c>
      <c r="U189" s="28"/>
    </row>
    <row r="190" spans="1:21" s="2" customFormat="1" ht="16.5" customHeight="1" x14ac:dyDescent="0.2">
      <c r="A190" s="28"/>
      <c r="B190" s="127"/>
      <c r="C190" s="156">
        <v>42</v>
      </c>
      <c r="D190" s="156" t="s">
        <v>125</v>
      </c>
      <c r="E190" s="157" t="s">
        <v>194</v>
      </c>
      <c r="F190" s="158" t="s">
        <v>195</v>
      </c>
      <c r="G190" s="159" t="s">
        <v>135</v>
      </c>
      <c r="H190" s="160">
        <v>2</v>
      </c>
      <c r="I190" s="190"/>
      <c r="J190" s="161">
        <f t="shared" si="0"/>
        <v>0</v>
      </c>
      <c r="K190" s="158" t="s">
        <v>103</v>
      </c>
      <c r="L190" s="162"/>
      <c r="M190" s="163" t="s">
        <v>1</v>
      </c>
      <c r="N190" s="164" t="s">
        <v>25</v>
      </c>
      <c r="O190" s="136">
        <v>0</v>
      </c>
      <c r="P190" s="136">
        <f t="shared" si="1"/>
        <v>0</v>
      </c>
      <c r="Q190" s="136">
        <v>2.4500000000000001E-2</v>
      </c>
      <c r="R190" s="136">
        <f t="shared" si="2"/>
        <v>4.9000000000000002E-2</v>
      </c>
      <c r="S190" s="136">
        <v>0</v>
      </c>
      <c r="T190" s="137">
        <f t="shared" si="3"/>
        <v>0</v>
      </c>
      <c r="U190" s="28"/>
    </row>
    <row r="191" spans="1:21" s="2" customFormat="1" ht="24.2" customHeight="1" x14ac:dyDescent="0.2">
      <c r="A191" s="28"/>
      <c r="B191" s="127"/>
      <c r="C191" s="156">
        <v>43</v>
      </c>
      <c r="D191" s="156" t="s">
        <v>125</v>
      </c>
      <c r="E191" s="157" t="s">
        <v>196</v>
      </c>
      <c r="F191" s="158" t="s">
        <v>197</v>
      </c>
      <c r="G191" s="159" t="s">
        <v>135</v>
      </c>
      <c r="H191" s="160">
        <v>2</v>
      </c>
      <c r="I191" s="190"/>
      <c r="J191" s="161">
        <f t="shared" si="0"/>
        <v>0</v>
      </c>
      <c r="K191" s="158" t="s">
        <v>103</v>
      </c>
      <c r="L191" s="162"/>
      <c r="M191" s="163" t="s">
        <v>1</v>
      </c>
      <c r="N191" s="164" t="s">
        <v>25</v>
      </c>
      <c r="O191" s="136">
        <v>0</v>
      </c>
      <c r="P191" s="136">
        <f t="shared" si="1"/>
        <v>0</v>
      </c>
      <c r="Q191" s="136">
        <v>4.0000000000000001E-3</v>
      </c>
      <c r="R191" s="136">
        <f t="shared" si="2"/>
        <v>8.0000000000000002E-3</v>
      </c>
      <c r="S191" s="136">
        <v>0</v>
      </c>
      <c r="T191" s="137">
        <f t="shared" si="3"/>
        <v>0</v>
      </c>
      <c r="U191" s="28"/>
    </row>
    <row r="192" spans="1:21" s="2" customFormat="1" ht="44.25" customHeight="1" x14ac:dyDescent="0.2">
      <c r="A192" s="28"/>
      <c r="B192" s="127"/>
      <c r="C192" s="128">
        <v>44</v>
      </c>
      <c r="D192" s="128" t="s">
        <v>99</v>
      </c>
      <c r="E192" s="129" t="s">
        <v>198</v>
      </c>
      <c r="F192" s="130" t="s">
        <v>199</v>
      </c>
      <c r="G192" s="131" t="s">
        <v>135</v>
      </c>
      <c r="H192" s="132">
        <v>5</v>
      </c>
      <c r="I192" s="189"/>
      <c r="J192" s="133">
        <f t="shared" si="0"/>
        <v>0</v>
      </c>
      <c r="K192" s="130" t="s">
        <v>103</v>
      </c>
      <c r="L192" s="29"/>
      <c r="M192" s="134" t="s">
        <v>1</v>
      </c>
      <c r="N192" s="135" t="s">
        <v>25</v>
      </c>
      <c r="O192" s="136">
        <v>1.5</v>
      </c>
      <c r="P192" s="136">
        <f t="shared" si="1"/>
        <v>7.5</v>
      </c>
      <c r="Q192" s="136">
        <v>0.43786000000000003</v>
      </c>
      <c r="R192" s="136">
        <f t="shared" si="2"/>
        <v>2.1893000000000002</v>
      </c>
      <c r="S192" s="136">
        <v>0</v>
      </c>
      <c r="T192" s="137">
        <f t="shared" si="3"/>
        <v>0</v>
      </c>
      <c r="U192" s="28"/>
    </row>
    <row r="193" spans="1:21" s="2" customFormat="1" ht="24.2" customHeight="1" x14ac:dyDescent="0.2">
      <c r="A193" s="28"/>
      <c r="B193" s="127"/>
      <c r="C193" s="156">
        <v>45</v>
      </c>
      <c r="D193" s="156" t="s">
        <v>125</v>
      </c>
      <c r="E193" s="157" t="s">
        <v>200</v>
      </c>
      <c r="F193" s="158" t="s">
        <v>201</v>
      </c>
      <c r="G193" s="159" t="s">
        <v>135</v>
      </c>
      <c r="H193" s="160">
        <v>5</v>
      </c>
      <c r="I193" s="190"/>
      <c r="J193" s="161">
        <f t="shared" si="0"/>
        <v>0</v>
      </c>
      <c r="K193" s="158" t="s">
        <v>103</v>
      </c>
      <c r="L193" s="162"/>
      <c r="M193" s="163" t="s">
        <v>1</v>
      </c>
      <c r="N193" s="164" t="s">
        <v>25</v>
      </c>
      <c r="O193" s="136">
        <v>0</v>
      </c>
      <c r="P193" s="136">
        <f t="shared" si="1"/>
        <v>0</v>
      </c>
      <c r="Q193" s="136">
        <v>8.4000000000000005E-2</v>
      </c>
      <c r="R193" s="136">
        <f t="shared" si="2"/>
        <v>0.42000000000000004</v>
      </c>
      <c r="S193" s="136">
        <v>0</v>
      </c>
      <c r="T193" s="137">
        <f t="shared" si="3"/>
        <v>0</v>
      </c>
      <c r="U193" s="28"/>
    </row>
    <row r="194" spans="1:21" s="2" customFormat="1" ht="24.2" customHeight="1" x14ac:dyDescent="0.2">
      <c r="A194" s="28"/>
      <c r="B194" s="127"/>
      <c r="C194" s="128">
        <v>46</v>
      </c>
      <c r="D194" s="128" t="s">
        <v>99</v>
      </c>
      <c r="E194" s="129" t="s">
        <v>202</v>
      </c>
      <c r="F194" s="130" t="s">
        <v>203</v>
      </c>
      <c r="G194" s="131" t="s">
        <v>135</v>
      </c>
      <c r="H194" s="132">
        <v>5</v>
      </c>
      <c r="I194" s="189"/>
      <c r="J194" s="133">
        <f t="shared" si="0"/>
        <v>0</v>
      </c>
      <c r="K194" s="130" t="s">
        <v>103</v>
      </c>
      <c r="L194" s="29"/>
      <c r="M194" s="134" t="s">
        <v>1</v>
      </c>
      <c r="N194" s="135" t="s">
        <v>25</v>
      </c>
      <c r="O194" s="136">
        <v>1.492</v>
      </c>
      <c r="P194" s="136">
        <f t="shared" si="1"/>
        <v>7.46</v>
      </c>
      <c r="Q194" s="136">
        <v>0.21734000000000001</v>
      </c>
      <c r="R194" s="136">
        <f t="shared" si="2"/>
        <v>1.0867</v>
      </c>
      <c r="S194" s="136">
        <v>0</v>
      </c>
      <c r="T194" s="137">
        <f t="shared" si="3"/>
        <v>0</v>
      </c>
      <c r="U194" s="28"/>
    </row>
    <row r="195" spans="1:21" s="2" customFormat="1" ht="24.2" customHeight="1" x14ac:dyDescent="0.2">
      <c r="A195" s="28"/>
      <c r="B195" s="127"/>
      <c r="C195" s="156">
        <v>47</v>
      </c>
      <c r="D195" s="156" t="s">
        <v>125</v>
      </c>
      <c r="E195" s="157" t="s">
        <v>204</v>
      </c>
      <c r="F195" s="158" t="s">
        <v>205</v>
      </c>
      <c r="G195" s="159" t="s">
        <v>135</v>
      </c>
      <c r="H195" s="160">
        <v>5</v>
      </c>
      <c r="I195" s="190"/>
      <c r="J195" s="161">
        <f t="shared" si="0"/>
        <v>0</v>
      </c>
      <c r="K195" s="158" t="s">
        <v>103</v>
      </c>
      <c r="L195" s="162"/>
      <c r="M195" s="163" t="s">
        <v>1</v>
      </c>
      <c r="N195" s="164" t="s">
        <v>25</v>
      </c>
      <c r="O195" s="136">
        <v>0</v>
      </c>
      <c r="P195" s="136">
        <f t="shared" si="1"/>
        <v>0</v>
      </c>
      <c r="Q195" s="136">
        <v>5.4600000000000003E-2</v>
      </c>
      <c r="R195" s="136">
        <f t="shared" si="2"/>
        <v>0.27300000000000002</v>
      </c>
      <c r="S195" s="136">
        <v>0</v>
      </c>
      <c r="T195" s="137">
        <f t="shared" si="3"/>
        <v>0</v>
      </c>
      <c r="U195" s="28"/>
    </row>
    <row r="196" spans="1:21" s="2" customFormat="1" ht="16.5" customHeight="1" x14ac:dyDescent="0.2">
      <c r="A196" s="28"/>
      <c r="B196" s="127"/>
      <c r="C196" s="128">
        <v>48</v>
      </c>
      <c r="D196" s="128" t="s">
        <v>99</v>
      </c>
      <c r="E196" s="129" t="s">
        <v>206</v>
      </c>
      <c r="F196" s="130" t="s">
        <v>207</v>
      </c>
      <c r="G196" s="131" t="s">
        <v>135</v>
      </c>
      <c r="H196" s="132">
        <v>13</v>
      </c>
      <c r="I196" s="189"/>
      <c r="J196" s="133">
        <f t="shared" si="0"/>
        <v>0</v>
      </c>
      <c r="K196" s="130" t="s">
        <v>103</v>
      </c>
      <c r="L196" s="29"/>
      <c r="M196" s="134" t="s">
        <v>1</v>
      </c>
      <c r="N196" s="135" t="s">
        <v>25</v>
      </c>
      <c r="O196" s="136">
        <v>0.86299999999999999</v>
      </c>
      <c r="P196" s="136">
        <f t="shared" si="1"/>
        <v>11.218999999999999</v>
      </c>
      <c r="Q196" s="136">
        <v>0.12303</v>
      </c>
      <c r="R196" s="136">
        <f t="shared" si="2"/>
        <v>1.5993900000000001</v>
      </c>
      <c r="S196" s="136">
        <v>0</v>
      </c>
      <c r="T196" s="137">
        <f t="shared" si="3"/>
        <v>0</v>
      </c>
      <c r="U196" s="28"/>
    </row>
    <row r="197" spans="1:21" s="2" customFormat="1" ht="24.2" customHeight="1" x14ac:dyDescent="0.2">
      <c r="A197" s="28"/>
      <c r="B197" s="127"/>
      <c r="C197" s="156">
        <v>49</v>
      </c>
      <c r="D197" s="156" t="s">
        <v>125</v>
      </c>
      <c r="E197" s="157" t="s">
        <v>208</v>
      </c>
      <c r="F197" s="158" t="s">
        <v>209</v>
      </c>
      <c r="G197" s="159" t="s">
        <v>135</v>
      </c>
      <c r="H197" s="160">
        <v>13</v>
      </c>
      <c r="I197" s="190"/>
      <c r="J197" s="161">
        <f t="shared" si="0"/>
        <v>0</v>
      </c>
      <c r="K197" s="158" t="s">
        <v>103</v>
      </c>
      <c r="L197" s="162"/>
      <c r="M197" s="163" t="s">
        <v>1</v>
      </c>
      <c r="N197" s="164" t="s">
        <v>25</v>
      </c>
      <c r="O197" s="136">
        <v>0</v>
      </c>
      <c r="P197" s="136">
        <f t="shared" si="1"/>
        <v>0</v>
      </c>
      <c r="Q197" s="136">
        <v>1.3299999999999999E-2</v>
      </c>
      <c r="R197" s="136">
        <f t="shared" si="2"/>
        <v>0.1729</v>
      </c>
      <c r="S197" s="136">
        <v>0</v>
      </c>
      <c r="T197" s="137">
        <f t="shared" si="3"/>
        <v>0</v>
      </c>
      <c r="U197" s="28"/>
    </row>
    <row r="198" spans="1:21" s="2" customFormat="1" ht="16.5" customHeight="1" x14ac:dyDescent="0.2">
      <c r="A198" s="28"/>
      <c r="B198" s="127"/>
      <c r="C198" s="128">
        <v>50</v>
      </c>
      <c r="D198" s="128" t="s">
        <v>99</v>
      </c>
      <c r="E198" s="129" t="s">
        <v>210</v>
      </c>
      <c r="F198" s="130" t="s">
        <v>211</v>
      </c>
      <c r="G198" s="131" t="s">
        <v>135</v>
      </c>
      <c r="H198" s="132">
        <v>2</v>
      </c>
      <c r="I198" s="189"/>
      <c r="J198" s="133">
        <f t="shared" si="0"/>
        <v>0</v>
      </c>
      <c r="K198" s="130" t="s">
        <v>103</v>
      </c>
      <c r="L198" s="29"/>
      <c r="M198" s="134" t="s">
        <v>1</v>
      </c>
      <c r="N198" s="135" t="s">
        <v>25</v>
      </c>
      <c r="O198" s="136">
        <v>1.1819999999999999</v>
      </c>
      <c r="P198" s="136">
        <f t="shared" si="1"/>
        <v>2.3639999999999999</v>
      </c>
      <c r="Q198" s="136">
        <v>0.32906000000000002</v>
      </c>
      <c r="R198" s="136">
        <f t="shared" si="2"/>
        <v>0.65812000000000004</v>
      </c>
      <c r="S198" s="136">
        <v>0</v>
      </c>
      <c r="T198" s="137">
        <f t="shared" si="3"/>
        <v>0</v>
      </c>
      <c r="U198" s="28"/>
    </row>
    <row r="199" spans="1:21" s="2" customFormat="1" ht="16.5" customHeight="1" x14ac:dyDescent="0.2">
      <c r="A199" s="28"/>
      <c r="B199" s="127"/>
      <c r="C199" s="156">
        <v>51</v>
      </c>
      <c r="D199" s="156" t="s">
        <v>125</v>
      </c>
      <c r="E199" s="157" t="s">
        <v>212</v>
      </c>
      <c r="F199" s="158" t="s">
        <v>213</v>
      </c>
      <c r="G199" s="159" t="s">
        <v>135</v>
      </c>
      <c r="H199" s="160">
        <v>2</v>
      </c>
      <c r="I199" s="190"/>
      <c r="J199" s="161">
        <f t="shared" si="0"/>
        <v>0</v>
      </c>
      <c r="K199" s="158" t="s">
        <v>103</v>
      </c>
      <c r="L199" s="162"/>
      <c r="M199" s="163" t="s">
        <v>1</v>
      </c>
      <c r="N199" s="164" t="s">
        <v>25</v>
      </c>
      <c r="O199" s="136">
        <v>0</v>
      </c>
      <c r="P199" s="136">
        <f t="shared" si="1"/>
        <v>0</v>
      </c>
      <c r="Q199" s="136">
        <v>2.9499999999999998E-2</v>
      </c>
      <c r="R199" s="136">
        <f t="shared" si="2"/>
        <v>5.8999999999999997E-2</v>
      </c>
      <c r="S199" s="136">
        <v>0</v>
      </c>
      <c r="T199" s="137">
        <f t="shared" si="3"/>
        <v>0</v>
      </c>
      <c r="U199" s="28"/>
    </row>
    <row r="200" spans="1:21" s="2" customFormat="1" ht="33" customHeight="1" x14ac:dyDescent="0.2">
      <c r="A200" s="28"/>
      <c r="B200" s="127"/>
      <c r="C200" s="128">
        <v>52</v>
      </c>
      <c r="D200" s="128" t="s">
        <v>99</v>
      </c>
      <c r="E200" s="129" t="s">
        <v>214</v>
      </c>
      <c r="F200" s="130" t="s">
        <v>215</v>
      </c>
      <c r="G200" s="131" t="s">
        <v>135</v>
      </c>
      <c r="H200" s="132">
        <v>9</v>
      </c>
      <c r="I200" s="189"/>
      <c r="J200" s="133">
        <f t="shared" si="0"/>
        <v>0</v>
      </c>
      <c r="K200" s="130" t="s">
        <v>103</v>
      </c>
      <c r="L200" s="29"/>
      <c r="M200" s="134" t="s">
        <v>1</v>
      </c>
      <c r="N200" s="135" t="s">
        <v>25</v>
      </c>
      <c r="O200" s="136">
        <v>0.40300000000000002</v>
      </c>
      <c r="P200" s="136">
        <f t="shared" si="1"/>
        <v>3.6270000000000002</v>
      </c>
      <c r="Q200" s="136">
        <v>1.6000000000000001E-4</v>
      </c>
      <c r="R200" s="136">
        <f t="shared" si="2"/>
        <v>1.4400000000000001E-3</v>
      </c>
      <c r="S200" s="136">
        <v>0</v>
      </c>
      <c r="T200" s="137">
        <f t="shared" si="3"/>
        <v>0</v>
      </c>
      <c r="U200" s="28"/>
    </row>
    <row r="201" spans="1:21" s="2" customFormat="1" ht="16.5" customHeight="1" x14ac:dyDescent="0.2">
      <c r="A201" s="28"/>
      <c r="B201" s="127"/>
      <c r="C201" s="128">
        <v>53</v>
      </c>
      <c r="D201" s="128" t="s">
        <v>99</v>
      </c>
      <c r="E201" s="129" t="s">
        <v>216</v>
      </c>
      <c r="F201" s="130" t="s">
        <v>217</v>
      </c>
      <c r="G201" s="131" t="s">
        <v>156</v>
      </c>
      <c r="H201" s="132">
        <v>196</v>
      </c>
      <c r="I201" s="189"/>
      <c r="J201" s="133">
        <f t="shared" si="0"/>
        <v>0</v>
      </c>
      <c r="K201" s="130" t="s">
        <v>103</v>
      </c>
      <c r="L201" s="29"/>
      <c r="M201" s="134" t="s">
        <v>1</v>
      </c>
      <c r="N201" s="135" t="s">
        <v>25</v>
      </c>
      <c r="O201" s="136">
        <v>5.3999999999999999E-2</v>
      </c>
      <c r="P201" s="136">
        <f t="shared" si="1"/>
        <v>10.584</v>
      </c>
      <c r="Q201" s="136">
        <v>1.9000000000000001E-4</v>
      </c>
      <c r="R201" s="136">
        <f t="shared" si="2"/>
        <v>3.7240000000000002E-2</v>
      </c>
      <c r="S201" s="136">
        <v>0</v>
      </c>
      <c r="T201" s="137">
        <f t="shared" si="3"/>
        <v>0</v>
      </c>
      <c r="U201" s="28"/>
    </row>
    <row r="202" spans="1:21" s="2" customFormat="1" ht="21.75" customHeight="1" x14ac:dyDescent="0.2">
      <c r="A202" s="28"/>
      <c r="B202" s="127"/>
      <c r="C202" s="128">
        <v>54</v>
      </c>
      <c r="D202" s="128" t="s">
        <v>99</v>
      </c>
      <c r="E202" s="129" t="s">
        <v>218</v>
      </c>
      <c r="F202" s="130" t="s">
        <v>219</v>
      </c>
      <c r="G202" s="131" t="s">
        <v>156</v>
      </c>
      <c r="H202" s="132">
        <v>196</v>
      </c>
      <c r="I202" s="189"/>
      <c r="J202" s="133">
        <f t="shared" si="0"/>
        <v>0</v>
      </c>
      <c r="K202" s="130" t="s">
        <v>103</v>
      </c>
      <c r="L202" s="29"/>
      <c r="M202" s="134" t="s">
        <v>1</v>
      </c>
      <c r="N202" s="135" t="s">
        <v>25</v>
      </c>
      <c r="O202" s="136">
        <v>2.5000000000000001E-2</v>
      </c>
      <c r="P202" s="136">
        <f t="shared" si="1"/>
        <v>4.9000000000000004</v>
      </c>
      <c r="Q202" s="136">
        <v>9.0000000000000006E-5</v>
      </c>
      <c r="R202" s="136">
        <f t="shared" si="2"/>
        <v>1.7639999999999999E-2</v>
      </c>
      <c r="S202" s="136">
        <v>0</v>
      </c>
      <c r="T202" s="137">
        <f t="shared" si="3"/>
        <v>0</v>
      </c>
      <c r="U202" s="28"/>
    </row>
    <row r="203" spans="1:21" s="12" customFormat="1" ht="25.9" customHeight="1" x14ac:dyDescent="0.2">
      <c r="B203" s="117"/>
      <c r="D203" s="118" t="s">
        <v>57</v>
      </c>
      <c r="E203" s="119" t="s">
        <v>220</v>
      </c>
      <c r="F203" s="119" t="s">
        <v>221</v>
      </c>
      <c r="J203" s="120">
        <f>J204+J206</f>
        <v>0</v>
      </c>
      <c r="L203" s="117"/>
      <c r="M203" s="121"/>
      <c r="N203" s="122"/>
      <c r="O203" s="122"/>
      <c r="P203" s="123" t="e">
        <f>P204+#REF!+P206</f>
        <v>#REF!</v>
      </c>
      <c r="Q203" s="122"/>
      <c r="R203" s="123" t="e">
        <f>R204+#REF!+R206</f>
        <v>#REF!</v>
      </c>
      <c r="S203" s="122"/>
      <c r="T203" s="124" t="e">
        <f>T204+#REF!+T206</f>
        <v>#REF!</v>
      </c>
    </row>
    <row r="204" spans="1:21" s="12" customFormat="1" ht="22.9" customHeight="1" x14ac:dyDescent="0.2">
      <c r="B204" s="117"/>
      <c r="D204" s="118" t="s">
        <v>57</v>
      </c>
      <c r="E204" s="125" t="s">
        <v>222</v>
      </c>
      <c r="F204" s="125" t="s">
        <v>223</v>
      </c>
      <c r="J204" s="126">
        <f>SUM(J205:J205)</f>
        <v>0</v>
      </c>
      <c r="L204" s="117"/>
      <c r="M204" s="121"/>
      <c r="N204" s="122"/>
      <c r="O204" s="122"/>
      <c r="P204" s="123">
        <f>SUM(P205:P205)</f>
        <v>0</v>
      </c>
      <c r="Q204" s="122"/>
      <c r="R204" s="123">
        <f>SUM(R205:R205)</f>
        <v>0</v>
      </c>
      <c r="S204" s="122"/>
      <c r="T204" s="124">
        <f>SUM(T205:T205)</f>
        <v>0</v>
      </c>
    </row>
    <row r="205" spans="1:21" s="2" customFormat="1" ht="24.75" customHeight="1" x14ac:dyDescent="0.2">
      <c r="A205" s="28"/>
      <c r="B205" s="127"/>
      <c r="C205" s="128">
        <v>55</v>
      </c>
      <c r="D205" s="128" t="s">
        <v>99</v>
      </c>
      <c r="E205" s="129" t="s">
        <v>225</v>
      </c>
      <c r="F205" s="196" t="s">
        <v>377</v>
      </c>
      <c r="G205" s="131" t="s">
        <v>224</v>
      </c>
      <c r="H205" s="132">
        <v>1</v>
      </c>
      <c r="I205" s="189"/>
      <c r="J205" s="133">
        <f>ROUND(I205*H205,2)</f>
        <v>0</v>
      </c>
      <c r="K205" s="130" t="s">
        <v>103</v>
      </c>
      <c r="L205" s="29"/>
      <c r="M205" s="134" t="s">
        <v>1</v>
      </c>
      <c r="N205" s="135" t="s">
        <v>25</v>
      </c>
      <c r="O205" s="136">
        <v>0</v>
      </c>
      <c r="P205" s="136">
        <f>O205*H205</f>
        <v>0</v>
      </c>
      <c r="Q205" s="136">
        <v>0</v>
      </c>
      <c r="R205" s="136">
        <f>Q205*H205</f>
        <v>0</v>
      </c>
      <c r="S205" s="136">
        <v>0</v>
      </c>
      <c r="T205" s="137">
        <f>S205*H205</f>
        <v>0</v>
      </c>
      <c r="U205" s="28"/>
    </row>
    <row r="206" spans="1:21" s="12" customFormat="1" ht="22.9" customHeight="1" x14ac:dyDescent="0.2">
      <c r="B206" s="117"/>
      <c r="D206" s="118" t="s">
        <v>57</v>
      </c>
      <c r="E206" s="125" t="s">
        <v>226</v>
      </c>
      <c r="F206" s="125" t="s">
        <v>227</v>
      </c>
      <c r="J206" s="126">
        <f>SUM(J207)</f>
        <v>0</v>
      </c>
      <c r="L206" s="117"/>
      <c r="M206" s="121"/>
      <c r="N206" s="122"/>
      <c r="O206" s="122"/>
      <c r="P206" s="123">
        <f>P207</f>
        <v>0</v>
      </c>
      <c r="Q206" s="122"/>
      <c r="R206" s="123">
        <f>R207</f>
        <v>0</v>
      </c>
      <c r="S206" s="122"/>
      <c r="T206" s="124">
        <f>T207</f>
        <v>0</v>
      </c>
    </row>
    <row r="207" spans="1:21" s="2" customFormat="1" ht="24.2" customHeight="1" x14ac:dyDescent="0.2">
      <c r="A207" s="28"/>
      <c r="B207" s="127"/>
      <c r="C207" s="128">
        <v>56</v>
      </c>
      <c r="D207" s="128" t="s">
        <v>99</v>
      </c>
      <c r="E207" s="129" t="s">
        <v>228</v>
      </c>
      <c r="F207" s="130" t="s">
        <v>351</v>
      </c>
      <c r="G207" s="131" t="s">
        <v>224</v>
      </c>
      <c r="H207" s="132">
        <v>1</v>
      </c>
      <c r="I207" s="189"/>
      <c r="J207" s="133">
        <f>ROUND(I207*H207,2)</f>
        <v>0</v>
      </c>
      <c r="K207" s="130" t="s">
        <v>1</v>
      </c>
      <c r="L207" s="29"/>
      <c r="M207" s="165" t="s">
        <v>1</v>
      </c>
      <c r="N207" s="166" t="s">
        <v>25</v>
      </c>
      <c r="O207" s="167">
        <v>0</v>
      </c>
      <c r="P207" s="167">
        <f>O207*H207</f>
        <v>0</v>
      </c>
      <c r="Q207" s="167">
        <v>0</v>
      </c>
      <c r="R207" s="167">
        <f>Q207*H207</f>
        <v>0</v>
      </c>
      <c r="S207" s="167">
        <v>0</v>
      </c>
      <c r="T207" s="168">
        <f>S207*H207</f>
        <v>0</v>
      </c>
      <c r="U207" s="28"/>
    </row>
    <row r="208" spans="1:21" s="2" customFormat="1" ht="6.95" customHeight="1" x14ac:dyDescent="0.2">
      <c r="A208" s="28"/>
      <c r="B208" s="43"/>
      <c r="C208" s="44"/>
      <c r="D208" s="44"/>
      <c r="E208" s="44"/>
      <c r="F208" s="44"/>
      <c r="G208" s="44"/>
      <c r="H208" s="44"/>
      <c r="I208" s="44"/>
      <c r="J208" s="44"/>
      <c r="K208" s="44"/>
      <c r="L208" s="29"/>
      <c r="M208" s="28"/>
      <c r="O208" s="28"/>
      <c r="P208" s="28"/>
      <c r="Q208" s="28"/>
      <c r="R208" s="28"/>
      <c r="S208" s="28"/>
      <c r="T208" s="28"/>
      <c r="U208" s="28"/>
    </row>
    <row r="210" spans="9:9" x14ac:dyDescent="0.2">
      <c r="I210" s="169"/>
    </row>
  </sheetData>
  <autoFilter ref="C122:K207"/>
  <mergeCells count="9">
    <mergeCell ref="E87:H87"/>
    <mergeCell ref="E113:H113"/>
    <mergeCell ref="E115:H115"/>
    <mergeCell ref="L2:U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.19685039370078741"/>
  <pageSetup paperSize="9" scale="76" fitToHeight="100" orientation="portrait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showGridLines="0" topLeftCell="A109" workbookViewId="0">
      <selection activeCell="I127" sqref="I127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</cols>
  <sheetData>
    <row r="1" spans="1:21" x14ac:dyDescent="0.2">
      <c r="A1" s="80"/>
    </row>
    <row r="2" spans="1:21" s="1" customFormat="1" ht="36.950000000000003" customHeight="1" x14ac:dyDescent="0.2">
      <c r="L2" s="249" t="s">
        <v>3</v>
      </c>
      <c r="M2" s="226"/>
      <c r="N2" s="226"/>
      <c r="O2" s="226"/>
      <c r="P2" s="226"/>
      <c r="Q2" s="226"/>
      <c r="R2" s="226"/>
      <c r="S2" s="226"/>
      <c r="T2" s="226"/>
      <c r="U2" s="226"/>
    </row>
    <row r="3" spans="1:21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1" s="1" customFormat="1" ht="24.95" customHeight="1" x14ac:dyDescent="0.2">
      <c r="B4" s="19"/>
      <c r="D4" s="20" t="s">
        <v>67</v>
      </c>
      <c r="L4" s="19"/>
      <c r="M4" s="81" t="s">
        <v>5</v>
      </c>
    </row>
    <row r="5" spans="1:21" s="1" customFormat="1" ht="6.95" customHeight="1" x14ac:dyDescent="0.2">
      <c r="B5" s="19"/>
      <c r="L5" s="19"/>
    </row>
    <row r="6" spans="1:21" s="1" customFormat="1" ht="12" customHeight="1" x14ac:dyDescent="0.2">
      <c r="B6" s="19"/>
      <c r="D6" s="25" t="s">
        <v>7</v>
      </c>
      <c r="L6" s="19"/>
    </row>
    <row r="7" spans="1:21" s="1" customFormat="1" ht="16.5" customHeight="1" x14ac:dyDescent="0.2">
      <c r="B7" s="19"/>
      <c r="E7" s="264" t="str">
        <f>'Rekapitulace stavby'!K6</f>
        <v>ZTV Bernartice 8. května</v>
      </c>
      <c r="F7" s="265"/>
      <c r="G7" s="265"/>
      <c r="H7" s="265"/>
      <c r="L7" s="19"/>
    </row>
    <row r="8" spans="1:21" s="2" customFormat="1" ht="12" customHeight="1" x14ac:dyDescent="0.2">
      <c r="A8" s="28"/>
      <c r="B8" s="29"/>
      <c r="C8" s="28"/>
      <c r="D8" s="25" t="s">
        <v>70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</row>
    <row r="9" spans="1:21" s="2" customFormat="1" ht="16.5" customHeight="1" x14ac:dyDescent="0.2">
      <c r="A9" s="28"/>
      <c r="B9" s="29"/>
      <c r="C9" s="28"/>
      <c r="D9" s="28"/>
      <c r="E9" s="250" t="s">
        <v>231</v>
      </c>
      <c r="F9" s="263"/>
      <c r="G9" s="263"/>
      <c r="H9" s="263"/>
      <c r="I9" s="28"/>
      <c r="J9" s="28"/>
      <c r="K9" s="28"/>
      <c r="L9" s="38"/>
      <c r="S9" s="28"/>
      <c r="T9" s="28"/>
      <c r="U9" s="28"/>
    </row>
    <row r="10" spans="1:21" s="2" customFormat="1" x14ac:dyDescent="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</row>
    <row r="11" spans="1:21" s="2" customFormat="1" ht="12" customHeight="1" x14ac:dyDescent="0.2">
      <c r="A11" s="28"/>
      <c r="B11" s="29"/>
      <c r="C11" s="28"/>
      <c r="D11" s="25" t="s">
        <v>8</v>
      </c>
      <c r="E11" s="28"/>
      <c r="F11" s="23" t="s">
        <v>1</v>
      </c>
      <c r="G11" s="28"/>
      <c r="H11" s="28"/>
      <c r="I11" s="25" t="s">
        <v>9</v>
      </c>
      <c r="J11" s="23" t="s">
        <v>1</v>
      </c>
      <c r="K11" s="28"/>
      <c r="L11" s="38"/>
      <c r="S11" s="28"/>
      <c r="T11" s="28"/>
      <c r="U11" s="28"/>
    </row>
    <row r="12" spans="1:21" s="2" customFormat="1" ht="12" customHeight="1" x14ac:dyDescent="0.2">
      <c r="A12" s="28"/>
      <c r="B12" s="29"/>
      <c r="C12" s="28"/>
      <c r="D12" s="25" t="s">
        <v>10</v>
      </c>
      <c r="E12" s="28"/>
      <c r="F12" s="23" t="s">
        <v>11</v>
      </c>
      <c r="G12" s="28"/>
      <c r="H12" s="28"/>
      <c r="I12" s="25" t="s">
        <v>12</v>
      </c>
      <c r="J12" s="51">
        <f>'Rekapitulace stavby'!AN8</f>
        <v>0</v>
      </c>
      <c r="K12" s="28"/>
      <c r="L12" s="38"/>
      <c r="S12" s="28"/>
      <c r="T12" s="28"/>
      <c r="U12" s="28"/>
    </row>
    <row r="13" spans="1:21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</row>
    <row r="14" spans="1:21" s="2" customFormat="1" ht="12" customHeight="1" x14ac:dyDescent="0.2">
      <c r="A14" s="28"/>
      <c r="B14" s="29"/>
      <c r="C14" s="28"/>
      <c r="D14" s="25" t="s">
        <v>13</v>
      </c>
      <c r="E14" s="28"/>
      <c r="F14" s="28"/>
      <c r="G14" s="28"/>
      <c r="H14" s="28"/>
      <c r="I14" s="25" t="s">
        <v>14</v>
      </c>
      <c r="J14" s="23" t="str">
        <f>IF('Rekapitulace stavby'!AN10="","",'Rekapitulace stavby'!AN10)</f>
        <v>002495360</v>
      </c>
      <c r="K14" s="28"/>
      <c r="L14" s="38"/>
      <c r="S14" s="28"/>
      <c r="T14" s="28"/>
      <c r="U14" s="28"/>
    </row>
    <row r="15" spans="1:21" s="2" customFormat="1" ht="18" customHeight="1" x14ac:dyDescent="0.2">
      <c r="A15" s="28"/>
      <c r="B15" s="29"/>
      <c r="C15" s="28"/>
      <c r="D15" s="28"/>
      <c r="E15" s="23" t="str">
        <f>IF('Rekapitulace stavby'!E11="","",'Rekapitulace stavby'!E11)</f>
        <v>Městys Bernartice, Náměstí svobody 33, 398 43 Bernartice</v>
      </c>
      <c r="F15" s="28"/>
      <c r="G15" s="28"/>
      <c r="H15" s="28"/>
      <c r="I15" s="25" t="s">
        <v>15</v>
      </c>
      <c r="J15" s="23" t="str">
        <f>IF('Rekapitulace stavby'!AN11="","",'Rekapitulace stavby'!AN11)</f>
        <v>CZ00249530</v>
      </c>
      <c r="K15" s="28"/>
      <c r="L15" s="38"/>
      <c r="S15" s="28"/>
      <c r="T15" s="28"/>
      <c r="U15" s="28"/>
    </row>
    <row r="16" spans="1:21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</row>
    <row r="17" spans="1:21" s="2" customFormat="1" ht="12" customHeight="1" x14ac:dyDescent="0.2">
      <c r="A17" s="28"/>
      <c r="B17" s="29"/>
      <c r="C17" s="28"/>
      <c r="D17" s="25" t="s">
        <v>16</v>
      </c>
      <c r="E17" s="28"/>
      <c r="F17" s="28"/>
      <c r="G17" s="28"/>
      <c r="H17" s="28"/>
      <c r="I17" s="25" t="s">
        <v>14</v>
      </c>
      <c r="J17" s="23">
        <f>'Rekapitulace stavby'!AN13</f>
        <v>0</v>
      </c>
      <c r="K17" s="28"/>
      <c r="L17" s="38"/>
      <c r="S17" s="28"/>
      <c r="T17" s="28"/>
      <c r="U17" s="28"/>
    </row>
    <row r="18" spans="1:21" s="2" customFormat="1" ht="18" customHeight="1" x14ac:dyDescent="0.2">
      <c r="A18" s="28"/>
      <c r="B18" s="29"/>
      <c r="C18" s="28"/>
      <c r="D18" s="28"/>
      <c r="E18" s="225">
        <f>'Rekapitulace stavby'!E14</f>
        <v>0</v>
      </c>
      <c r="F18" s="225"/>
      <c r="G18" s="225"/>
      <c r="H18" s="225"/>
      <c r="I18" s="25" t="s">
        <v>15</v>
      </c>
      <c r="J18" s="23">
        <f>'Rekapitulace stavby'!AN14</f>
        <v>0</v>
      </c>
      <c r="K18" s="28"/>
      <c r="L18" s="38"/>
      <c r="S18" s="28"/>
      <c r="T18" s="28"/>
      <c r="U18" s="28"/>
    </row>
    <row r="19" spans="1:2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</row>
    <row r="20" spans="1:21" s="2" customFormat="1" ht="12" customHeight="1" x14ac:dyDescent="0.2">
      <c r="A20" s="28"/>
      <c r="B20" s="29"/>
      <c r="C20" s="28"/>
      <c r="D20" s="25" t="s">
        <v>17</v>
      </c>
      <c r="E20" s="28"/>
      <c r="F20" s="28"/>
      <c r="G20" s="28"/>
      <c r="H20" s="28"/>
      <c r="I20" s="25" t="s">
        <v>14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</row>
    <row r="21" spans="1:21" s="2" customFormat="1" ht="18" customHeight="1" x14ac:dyDescent="0.2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15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</row>
    <row r="22" spans="1:2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</row>
    <row r="23" spans="1:21" s="2" customFormat="1" ht="12" customHeight="1" x14ac:dyDescent="0.2">
      <c r="A23" s="28"/>
      <c r="B23" s="29"/>
      <c r="C23" s="28"/>
      <c r="D23" s="25" t="s">
        <v>18</v>
      </c>
      <c r="E23" s="28"/>
      <c r="F23" s="28"/>
      <c r="G23" s="28"/>
      <c r="H23" s="28"/>
      <c r="I23" s="25" t="s">
        <v>14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</row>
    <row r="24" spans="1:21" s="2" customFormat="1" ht="18" customHeight="1" x14ac:dyDescent="0.2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15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</row>
    <row r="25" spans="1:2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</row>
    <row r="26" spans="1:21" s="2" customFormat="1" ht="12" customHeight="1" x14ac:dyDescent="0.2">
      <c r="A26" s="28"/>
      <c r="B26" s="29"/>
      <c r="C26" s="28"/>
      <c r="D26" s="25" t="s">
        <v>19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</row>
    <row r="27" spans="1:21" s="8" customFormat="1" ht="16.5" customHeight="1" x14ac:dyDescent="0.2">
      <c r="A27" s="82"/>
      <c r="B27" s="83"/>
      <c r="C27" s="82"/>
      <c r="D27" s="82"/>
      <c r="E27" s="228" t="s">
        <v>1</v>
      </c>
      <c r="F27" s="228"/>
      <c r="G27" s="228"/>
      <c r="H27" s="228"/>
      <c r="I27" s="82"/>
      <c r="J27" s="82"/>
      <c r="K27" s="82"/>
      <c r="L27" s="84"/>
      <c r="S27" s="82"/>
      <c r="T27" s="82"/>
      <c r="U27" s="82"/>
    </row>
    <row r="28" spans="1:2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</row>
    <row r="29" spans="1:21" s="2" customFormat="1" ht="6.95" customHeight="1" x14ac:dyDescent="0.2">
      <c r="A29" s="28"/>
      <c r="B29" s="29"/>
      <c r="C29" s="28"/>
      <c r="D29" s="60"/>
      <c r="E29" s="60"/>
      <c r="F29" s="60"/>
      <c r="G29" s="60"/>
      <c r="H29" s="60"/>
      <c r="I29" s="60"/>
      <c r="J29" s="60"/>
      <c r="K29" s="60"/>
      <c r="L29" s="38"/>
      <c r="S29" s="28"/>
      <c r="T29" s="28"/>
      <c r="U29" s="28"/>
    </row>
    <row r="30" spans="1:21" s="2" customFormat="1" ht="25.35" customHeight="1" x14ac:dyDescent="0.2">
      <c r="A30" s="28"/>
      <c r="B30" s="29"/>
      <c r="C30" s="28"/>
      <c r="D30" s="85" t="s">
        <v>20</v>
      </c>
      <c r="E30" s="28"/>
      <c r="F30" s="28"/>
      <c r="G30" s="28"/>
      <c r="H30" s="28"/>
      <c r="I30" s="28"/>
      <c r="J30" s="64">
        <f>ROUND(J124, 2)</f>
        <v>0</v>
      </c>
      <c r="K30" s="28"/>
      <c r="L30" s="38"/>
      <c r="S30" s="28"/>
      <c r="T30" s="28"/>
      <c r="U30" s="28"/>
    </row>
    <row r="31" spans="1:21" s="2" customFormat="1" ht="6.95" customHeight="1" x14ac:dyDescent="0.2">
      <c r="A31" s="28"/>
      <c r="B31" s="29"/>
      <c r="C31" s="28"/>
      <c r="D31" s="60"/>
      <c r="E31" s="60"/>
      <c r="F31" s="60"/>
      <c r="G31" s="60"/>
      <c r="H31" s="60"/>
      <c r="I31" s="60"/>
      <c r="J31" s="60"/>
      <c r="K31" s="60"/>
      <c r="L31" s="38"/>
      <c r="S31" s="28"/>
      <c r="T31" s="28"/>
      <c r="U31" s="28"/>
    </row>
    <row r="32" spans="1:21" s="2" customFormat="1" ht="14.45" customHeight="1" x14ac:dyDescent="0.2">
      <c r="A32" s="28"/>
      <c r="B32" s="29"/>
      <c r="C32" s="28"/>
      <c r="D32" s="28"/>
      <c r="E32" s="28"/>
      <c r="F32" s="32" t="s">
        <v>22</v>
      </c>
      <c r="G32" s="28"/>
      <c r="H32" s="28"/>
      <c r="I32" s="32" t="s">
        <v>21</v>
      </c>
      <c r="J32" s="32" t="s">
        <v>23</v>
      </c>
      <c r="K32" s="28"/>
      <c r="L32" s="38"/>
      <c r="S32" s="28"/>
      <c r="T32" s="28"/>
      <c r="U32" s="28"/>
    </row>
    <row r="33" spans="1:21" s="2" customFormat="1" ht="14.45" customHeight="1" x14ac:dyDescent="0.2">
      <c r="A33" s="28"/>
      <c r="B33" s="29"/>
      <c r="C33" s="28"/>
      <c r="D33" s="86" t="s">
        <v>24</v>
      </c>
      <c r="E33" s="25" t="s">
        <v>25</v>
      </c>
      <c r="F33" s="87">
        <f>ROUND((SUM(J30)),  2)</f>
        <v>0</v>
      </c>
      <c r="G33" s="28"/>
      <c r="H33" s="28"/>
      <c r="I33" s="88">
        <v>0.21</v>
      </c>
      <c r="J33" s="87">
        <f>ROUND(((SUM(F33))*I33),  2)</f>
        <v>0</v>
      </c>
      <c r="K33" s="28"/>
      <c r="L33" s="38"/>
      <c r="S33" s="28"/>
      <c r="T33" s="28"/>
      <c r="U33" s="28"/>
    </row>
    <row r="34" spans="1:21" s="2" customFormat="1" ht="14.45" customHeight="1" x14ac:dyDescent="0.2">
      <c r="A34" s="28"/>
      <c r="B34" s="29"/>
      <c r="C34" s="28"/>
      <c r="D34" s="28"/>
      <c r="E34" s="25" t="s">
        <v>26</v>
      </c>
      <c r="F34" s="87">
        <v>0</v>
      </c>
      <c r="G34" s="28"/>
      <c r="H34" s="28"/>
      <c r="I34" s="88">
        <v>0.15</v>
      </c>
      <c r="J34" s="87">
        <f>ROUND(((SUM(F34))*I34),  2)</f>
        <v>0</v>
      </c>
      <c r="K34" s="28"/>
      <c r="L34" s="38"/>
      <c r="S34" s="28"/>
      <c r="T34" s="28"/>
      <c r="U34" s="28"/>
    </row>
    <row r="35" spans="1:21" s="2" customFormat="1" ht="14.45" hidden="1" customHeight="1" x14ac:dyDescent="0.2">
      <c r="A35" s="28"/>
      <c r="B35" s="29"/>
      <c r="C35" s="28"/>
      <c r="D35" s="28"/>
      <c r="E35" s="25" t="s">
        <v>27</v>
      </c>
      <c r="F35" s="87" t="e">
        <f>ROUND((SUM(#REF!)),  2)</f>
        <v>#REF!</v>
      </c>
      <c r="G35" s="28"/>
      <c r="H35" s="28"/>
      <c r="I35" s="88">
        <v>0.21</v>
      </c>
      <c r="J35" s="87">
        <f>0</f>
        <v>0</v>
      </c>
      <c r="K35" s="28"/>
      <c r="L35" s="38"/>
      <c r="S35" s="28"/>
      <c r="T35" s="28"/>
      <c r="U35" s="28"/>
    </row>
    <row r="36" spans="1:21" s="2" customFormat="1" ht="14.45" hidden="1" customHeight="1" x14ac:dyDescent="0.2">
      <c r="A36" s="28"/>
      <c r="B36" s="29"/>
      <c r="C36" s="28"/>
      <c r="D36" s="28"/>
      <c r="E36" s="25" t="s">
        <v>28</v>
      </c>
      <c r="F36" s="87" t="e">
        <f>ROUND((SUM(#REF!)),  2)</f>
        <v>#REF!</v>
      </c>
      <c r="G36" s="28"/>
      <c r="H36" s="28"/>
      <c r="I36" s="88">
        <v>0.15</v>
      </c>
      <c r="J36" s="87">
        <f>0</f>
        <v>0</v>
      </c>
      <c r="K36" s="28"/>
      <c r="L36" s="38"/>
      <c r="S36" s="28"/>
      <c r="T36" s="28"/>
      <c r="U36" s="28"/>
    </row>
    <row r="37" spans="1:21" s="2" customFormat="1" ht="14.45" hidden="1" customHeight="1" x14ac:dyDescent="0.2">
      <c r="A37" s="28"/>
      <c r="B37" s="29"/>
      <c r="C37" s="28"/>
      <c r="D37" s="28"/>
      <c r="E37" s="25" t="s">
        <v>29</v>
      </c>
      <c r="F37" s="87" t="e">
        <f>ROUND((SUM(#REF!)),  2)</f>
        <v>#REF!</v>
      </c>
      <c r="G37" s="28"/>
      <c r="H37" s="28"/>
      <c r="I37" s="88">
        <v>0</v>
      </c>
      <c r="J37" s="87">
        <f>0</f>
        <v>0</v>
      </c>
      <c r="K37" s="28"/>
      <c r="L37" s="38"/>
      <c r="S37" s="28"/>
      <c r="T37" s="28"/>
      <c r="U37" s="28"/>
    </row>
    <row r="38" spans="1:21" s="2" customFormat="1" ht="6.9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</row>
    <row r="39" spans="1:21" s="2" customFormat="1" ht="25.35" customHeight="1" x14ac:dyDescent="0.2">
      <c r="A39" s="28"/>
      <c r="B39" s="29"/>
      <c r="C39" s="89"/>
      <c r="D39" s="90" t="s">
        <v>30</v>
      </c>
      <c r="E39" s="54"/>
      <c r="F39" s="54"/>
      <c r="G39" s="91" t="s">
        <v>31</v>
      </c>
      <c r="H39" s="92" t="s">
        <v>32</v>
      </c>
      <c r="I39" s="54"/>
      <c r="J39" s="93">
        <f>SUM(J30:J37)</f>
        <v>0</v>
      </c>
      <c r="K39" s="94"/>
      <c r="L39" s="38"/>
      <c r="S39" s="28"/>
      <c r="T39" s="28"/>
      <c r="U39" s="28"/>
    </row>
    <row r="40" spans="1:21" s="2" customFormat="1" ht="14.45" customHeight="1" x14ac:dyDescent="0.2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</row>
    <row r="41" spans="1:21" s="1" customFormat="1" ht="14.45" customHeight="1" x14ac:dyDescent="0.2">
      <c r="B41" s="19"/>
      <c r="L41" s="19"/>
    </row>
    <row r="42" spans="1:21" s="1" customFormat="1" ht="14.45" customHeight="1" x14ac:dyDescent="0.2">
      <c r="B42" s="19"/>
      <c r="L42" s="19"/>
    </row>
    <row r="43" spans="1:21" s="1" customFormat="1" ht="14.45" customHeight="1" x14ac:dyDescent="0.2">
      <c r="B43" s="19"/>
      <c r="L43" s="19"/>
    </row>
    <row r="44" spans="1:21" s="1" customFormat="1" ht="14.45" customHeight="1" x14ac:dyDescent="0.2">
      <c r="B44" s="19"/>
      <c r="L44" s="19"/>
    </row>
    <row r="45" spans="1:21" s="1" customFormat="1" ht="14.45" customHeight="1" x14ac:dyDescent="0.2">
      <c r="B45" s="19"/>
      <c r="L45" s="19"/>
    </row>
    <row r="46" spans="1:21" s="1" customFormat="1" ht="14.45" customHeight="1" x14ac:dyDescent="0.2">
      <c r="B46" s="19"/>
      <c r="L46" s="19"/>
    </row>
    <row r="47" spans="1:21" s="1" customFormat="1" ht="14.45" customHeight="1" x14ac:dyDescent="0.2">
      <c r="B47" s="19"/>
      <c r="L47" s="19"/>
    </row>
    <row r="48" spans="1:21" s="1" customFormat="1" ht="14.45" customHeight="1" x14ac:dyDescent="0.2">
      <c r="B48" s="19"/>
      <c r="L48" s="19"/>
    </row>
    <row r="49" spans="1:21" s="1" customFormat="1" ht="14.45" customHeight="1" x14ac:dyDescent="0.2">
      <c r="B49" s="19"/>
      <c r="L49" s="19"/>
    </row>
    <row r="50" spans="1:21" s="2" customFormat="1" ht="14.45" customHeight="1" x14ac:dyDescent="0.2">
      <c r="B50" s="38"/>
      <c r="D50" s="39" t="s">
        <v>33</v>
      </c>
      <c r="E50" s="40"/>
      <c r="F50" s="40"/>
      <c r="G50" s="39" t="s">
        <v>34</v>
      </c>
      <c r="H50" s="40"/>
      <c r="I50" s="40"/>
      <c r="J50" s="40"/>
      <c r="K50" s="40"/>
      <c r="L50" s="38"/>
    </row>
    <row r="51" spans="1:21" x14ac:dyDescent="0.2">
      <c r="B51" s="19"/>
      <c r="L51" s="19"/>
    </row>
    <row r="52" spans="1:21" x14ac:dyDescent="0.2">
      <c r="B52" s="19"/>
      <c r="L52" s="19"/>
    </row>
    <row r="53" spans="1:21" x14ac:dyDescent="0.2">
      <c r="B53" s="19"/>
      <c r="L53" s="19"/>
    </row>
    <row r="54" spans="1:21" x14ac:dyDescent="0.2">
      <c r="B54" s="19"/>
      <c r="L54" s="19"/>
    </row>
    <row r="55" spans="1:21" x14ac:dyDescent="0.2">
      <c r="B55" s="19"/>
      <c r="L55" s="19"/>
    </row>
    <row r="56" spans="1:21" x14ac:dyDescent="0.2">
      <c r="B56" s="19"/>
      <c r="L56" s="19"/>
    </row>
    <row r="57" spans="1:21" x14ac:dyDescent="0.2">
      <c r="B57" s="19"/>
      <c r="L57" s="19"/>
    </row>
    <row r="58" spans="1:21" x14ac:dyDescent="0.2">
      <c r="B58" s="19"/>
      <c r="L58" s="19"/>
    </row>
    <row r="59" spans="1:21" x14ac:dyDescent="0.2">
      <c r="B59" s="19"/>
      <c r="L59" s="19"/>
    </row>
    <row r="60" spans="1:21" x14ac:dyDescent="0.2">
      <c r="B60" s="19"/>
      <c r="L60" s="19"/>
    </row>
    <row r="61" spans="1:21" s="2" customFormat="1" ht="12.75" x14ac:dyDescent="0.2">
      <c r="A61" s="28"/>
      <c r="B61" s="29"/>
      <c r="C61" s="28"/>
      <c r="D61" s="41" t="s">
        <v>35</v>
      </c>
      <c r="E61" s="31"/>
      <c r="F61" s="95" t="s">
        <v>36</v>
      </c>
      <c r="G61" s="41" t="s">
        <v>35</v>
      </c>
      <c r="H61" s="31"/>
      <c r="I61" s="31"/>
      <c r="J61" s="96" t="s">
        <v>36</v>
      </c>
      <c r="K61" s="31"/>
      <c r="L61" s="38"/>
      <c r="S61" s="28"/>
      <c r="T61" s="28"/>
      <c r="U61" s="28"/>
    </row>
    <row r="62" spans="1:21" x14ac:dyDescent="0.2">
      <c r="B62" s="19"/>
      <c r="L62" s="19"/>
    </row>
    <row r="63" spans="1:21" x14ac:dyDescent="0.2">
      <c r="B63" s="19"/>
      <c r="L63" s="19"/>
    </row>
    <row r="64" spans="1:21" x14ac:dyDescent="0.2">
      <c r="B64" s="19"/>
      <c r="L64" s="19"/>
    </row>
    <row r="65" spans="1:21" s="2" customFormat="1" ht="12.75" x14ac:dyDescent="0.2">
      <c r="A65" s="28"/>
      <c r="B65" s="29"/>
      <c r="C65" s="28"/>
      <c r="D65" s="39" t="s">
        <v>37</v>
      </c>
      <c r="E65" s="42"/>
      <c r="F65" s="42"/>
      <c r="G65" s="39" t="s">
        <v>38</v>
      </c>
      <c r="H65" s="42"/>
      <c r="I65" s="42"/>
      <c r="J65" s="42"/>
      <c r="K65" s="42"/>
      <c r="L65" s="38"/>
      <c r="S65" s="28"/>
      <c r="T65" s="28"/>
      <c r="U65" s="28"/>
    </row>
    <row r="66" spans="1:21" x14ac:dyDescent="0.2">
      <c r="B66" s="19"/>
      <c r="G66" s="180" t="s">
        <v>366</v>
      </c>
      <c r="H66" s="169">
        <f>'Rekapitulace stavby'!AI65</f>
        <v>0</v>
      </c>
      <c r="L66" s="19"/>
    </row>
    <row r="67" spans="1:21" x14ac:dyDescent="0.2">
      <c r="B67" s="19"/>
      <c r="G67" s="180" t="s">
        <v>367</v>
      </c>
      <c r="H67" s="187">
        <f>'Rekapitulace stavby'!AI66</f>
        <v>0</v>
      </c>
      <c r="L67" s="19"/>
    </row>
    <row r="68" spans="1:21" x14ac:dyDescent="0.2">
      <c r="B68" s="19"/>
      <c r="G68" s="180" t="s">
        <v>14</v>
      </c>
      <c r="H68" s="169">
        <f>'Rekapitulace stavby'!AI67</f>
        <v>0</v>
      </c>
      <c r="L68" s="19"/>
    </row>
    <row r="69" spans="1:21" x14ac:dyDescent="0.2">
      <c r="B69" s="19"/>
      <c r="G69" s="180" t="s">
        <v>15</v>
      </c>
      <c r="H69" s="169">
        <f>'Rekapitulace stavby'!AI68</f>
        <v>0</v>
      </c>
      <c r="L69" s="19"/>
    </row>
    <row r="70" spans="1:21" x14ac:dyDescent="0.2">
      <c r="B70" s="19"/>
      <c r="G70" s="180" t="s">
        <v>368</v>
      </c>
      <c r="H70" s="169">
        <f>'Rekapitulace stavby'!AI69</f>
        <v>0</v>
      </c>
      <c r="L70" s="19"/>
    </row>
    <row r="71" spans="1:21" x14ac:dyDescent="0.2">
      <c r="B71" s="19"/>
      <c r="G71" s="180" t="s">
        <v>12</v>
      </c>
      <c r="H71" s="188">
        <f>'Rekapitulace stavby'!AI70</f>
        <v>0</v>
      </c>
      <c r="L71" s="19"/>
    </row>
    <row r="72" spans="1:21" x14ac:dyDescent="0.2">
      <c r="B72" s="19"/>
      <c r="G72" s="180" t="s">
        <v>369</v>
      </c>
      <c r="L72" s="19"/>
    </row>
    <row r="73" spans="1:21" x14ac:dyDescent="0.2">
      <c r="B73" s="19"/>
      <c r="L73" s="19"/>
    </row>
    <row r="74" spans="1:21" x14ac:dyDescent="0.2">
      <c r="B74" s="19"/>
      <c r="L74" s="19"/>
    </row>
    <row r="75" spans="1:21" x14ac:dyDescent="0.2">
      <c r="B75" s="19"/>
      <c r="L75" s="19"/>
    </row>
    <row r="76" spans="1:21" s="2" customFormat="1" ht="12.75" x14ac:dyDescent="0.2">
      <c r="A76" s="28"/>
      <c r="B76" s="29"/>
      <c r="C76" s="28"/>
      <c r="D76" s="41" t="s">
        <v>35</v>
      </c>
      <c r="E76" s="31"/>
      <c r="F76" s="95" t="s">
        <v>36</v>
      </c>
      <c r="G76" s="41" t="s">
        <v>35</v>
      </c>
      <c r="H76" s="31"/>
      <c r="I76" s="31"/>
      <c r="J76" s="96" t="s">
        <v>36</v>
      </c>
      <c r="K76" s="31"/>
      <c r="L76" s="38"/>
      <c r="S76" s="28"/>
      <c r="T76" s="28"/>
      <c r="U76" s="28"/>
    </row>
    <row r="77" spans="1:2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</row>
    <row r="81" spans="1:21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</row>
    <row r="82" spans="1:21" s="2" customFormat="1" ht="24.95" customHeight="1" x14ac:dyDescent="0.2">
      <c r="A82" s="28"/>
      <c r="B82" s="29"/>
      <c r="C82" s="20" t="s">
        <v>72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</row>
    <row r="83" spans="1:21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</row>
    <row r="84" spans="1:21" s="2" customFormat="1" ht="12" customHeight="1" x14ac:dyDescent="0.2">
      <c r="A84" s="28"/>
      <c r="B84" s="29"/>
      <c r="C84" s="25" t="s">
        <v>7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</row>
    <row r="85" spans="1:21" s="2" customFormat="1" ht="16.5" customHeight="1" x14ac:dyDescent="0.2">
      <c r="A85" s="28"/>
      <c r="B85" s="29"/>
      <c r="C85" s="28"/>
      <c r="D85" s="28"/>
      <c r="E85" s="264" t="str">
        <f>E7</f>
        <v>ZTV Bernartice 8. května</v>
      </c>
      <c r="F85" s="265"/>
      <c r="G85" s="265"/>
      <c r="H85" s="265"/>
      <c r="I85" s="28"/>
      <c r="J85" s="28"/>
      <c r="K85" s="28"/>
      <c r="L85" s="38"/>
      <c r="S85" s="28"/>
      <c r="T85" s="28"/>
      <c r="U85" s="28"/>
    </row>
    <row r="86" spans="1:21" s="2" customFormat="1" ht="12" customHeight="1" x14ac:dyDescent="0.2">
      <c r="A86" s="28"/>
      <c r="B86" s="29"/>
      <c r="C86" s="25" t="s">
        <v>70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</row>
    <row r="87" spans="1:21" s="2" customFormat="1" ht="16.5" customHeight="1" x14ac:dyDescent="0.2">
      <c r="A87" s="28"/>
      <c r="B87" s="29"/>
      <c r="C87" s="28"/>
      <c r="D87" s="28"/>
      <c r="E87" s="250" t="str">
        <f>E9</f>
        <v>D.2.2. - splaškové stoky a kanalizační přípojky</v>
      </c>
      <c r="F87" s="263"/>
      <c r="G87" s="263"/>
      <c r="H87" s="263"/>
      <c r="I87" s="28"/>
      <c r="J87" s="28"/>
      <c r="K87" s="28"/>
      <c r="L87" s="38"/>
      <c r="S87" s="28"/>
      <c r="T87" s="28"/>
      <c r="U87" s="28"/>
    </row>
    <row r="88" spans="1:21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</row>
    <row r="89" spans="1:21" s="2" customFormat="1" ht="12" customHeight="1" x14ac:dyDescent="0.2">
      <c r="A89" s="28"/>
      <c r="B89" s="29"/>
      <c r="C89" s="25" t="s">
        <v>10</v>
      </c>
      <c r="D89" s="28"/>
      <c r="E89" s="28"/>
      <c r="F89" s="23" t="str">
        <f>F12</f>
        <v xml:space="preserve"> </v>
      </c>
      <c r="G89" s="28"/>
      <c r="H89" s="28"/>
      <c r="I89" s="25" t="s">
        <v>12</v>
      </c>
      <c r="J89" s="51">
        <f>IF(J12="","",J12)</f>
        <v>0</v>
      </c>
      <c r="K89" s="28"/>
      <c r="L89" s="38"/>
      <c r="S89" s="28"/>
      <c r="T89" s="28"/>
      <c r="U89" s="28"/>
    </row>
    <row r="90" spans="1:21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</row>
    <row r="91" spans="1:21" s="2" customFormat="1" ht="15.2" customHeight="1" x14ac:dyDescent="0.2">
      <c r="A91" s="28"/>
      <c r="B91" s="29"/>
      <c r="C91" s="25" t="s">
        <v>13</v>
      </c>
      <c r="D91" s="28"/>
      <c r="E91" s="28"/>
      <c r="F91" s="23" t="str">
        <f>E15</f>
        <v>Městys Bernartice, Náměstí svobody 33, 398 43 Bernartice</v>
      </c>
      <c r="G91" s="28"/>
      <c r="H91" s="28"/>
      <c r="I91" s="25" t="s">
        <v>17</v>
      </c>
      <c r="J91" s="26" t="str">
        <f>E21</f>
        <v xml:space="preserve"> </v>
      </c>
      <c r="K91" s="28"/>
      <c r="L91" s="38"/>
      <c r="S91" s="28"/>
      <c r="T91" s="28"/>
      <c r="U91" s="28"/>
    </row>
    <row r="92" spans="1:21" s="2" customFormat="1" ht="15.2" customHeight="1" x14ac:dyDescent="0.2">
      <c r="A92" s="28"/>
      <c r="B92" s="29"/>
      <c r="C92" s="25" t="s">
        <v>16</v>
      </c>
      <c r="D92" s="28"/>
      <c r="E92" s="28"/>
      <c r="F92" s="23">
        <f>IF(E18="","",E18)</f>
        <v>0</v>
      </c>
      <c r="G92" s="28"/>
      <c r="H92" s="28"/>
      <c r="I92" s="25" t="s">
        <v>18</v>
      </c>
      <c r="J92" s="26" t="str">
        <f>E24</f>
        <v xml:space="preserve"> </v>
      </c>
      <c r="K92" s="28"/>
      <c r="L92" s="38"/>
      <c r="S92" s="28"/>
      <c r="T92" s="28"/>
      <c r="U92" s="28"/>
    </row>
    <row r="93" spans="1:21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</row>
    <row r="94" spans="1:21" s="2" customFormat="1" ht="29.25" customHeight="1" x14ac:dyDescent="0.2">
      <c r="A94" s="28"/>
      <c r="B94" s="29"/>
      <c r="C94" s="97" t="s">
        <v>73</v>
      </c>
      <c r="D94" s="89"/>
      <c r="E94" s="89"/>
      <c r="F94" s="89"/>
      <c r="G94" s="89"/>
      <c r="H94" s="89"/>
      <c r="I94" s="89"/>
      <c r="J94" s="98" t="s">
        <v>74</v>
      </c>
      <c r="K94" s="89"/>
      <c r="L94" s="38"/>
      <c r="S94" s="28"/>
      <c r="T94" s="28"/>
      <c r="U94" s="28"/>
    </row>
    <row r="95" spans="1:21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</row>
    <row r="96" spans="1:21" s="2" customFormat="1" ht="22.9" customHeight="1" x14ac:dyDescent="0.2">
      <c r="A96" s="28"/>
      <c r="B96" s="29"/>
      <c r="C96" s="99" t="s">
        <v>75</v>
      </c>
      <c r="D96" s="28"/>
      <c r="E96" s="28"/>
      <c r="F96" s="28"/>
      <c r="G96" s="28"/>
      <c r="H96" s="28"/>
      <c r="I96" s="28"/>
      <c r="J96" s="64">
        <f>J124</f>
        <v>0</v>
      </c>
      <c r="K96" s="28"/>
      <c r="L96" s="38"/>
      <c r="S96" s="28"/>
      <c r="T96" s="28"/>
      <c r="U96" s="28"/>
    </row>
    <row r="97" spans="1:21" s="9" customFormat="1" ht="24.95" customHeight="1" x14ac:dyDescent="0.2">
      <c r="B97" s="100"/>
      <c r="D97" s="101" t="s">
        <v>76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1:21" s="10" customFormat="1" ht="19.899999999999999" customHeight="1" x14ac:dyDescent="0.2">
      <c r="B98" s="104"/>
      <c r="D98" s="105" t="s">
        <v>77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1:21" s="10" customFormat="1" ht="19.899999999999999" customHeight="1" x14ac:dyDescent="0.2">
      <c r="B99" s="104"/>
      <c r="D99" s="105" t="s">
        <v>78</v>
      </c>
      <c r="E99" s="106"/>
      <c r="F99" s="106"/>
      <c r="G99" s="106"/>
      <c r="H99" s="106"/>
      <c r="I99" s="106"/>
      <c r="J99" s="107">
        <f>J149</f>
        <v>0</v>
      </c>
      <c r="L99" s="104"/>
    </row>
    <row r="100" spans="1:21" s="10" customFormat="1" ht="19.899999999999999" customHeight="1" x14ac:dyDescent="0.2">
      <c r="B100" s="104"/>
      <c r="D100" s="105" t="s">
        <v>79</v>
      </c>
      <c r="E100" s="106"/>
      <c r="F100" s="106"/>
      <c r="G100" s="106"/>
      <c r="H100" s="106"/>
      <c r="I100" s="106"/>
      <c r="J100" s="107">
        <f>J155</f>
        <v>0</v>
      </c>
      <c r="L100" s="104"/>
    </row>
    <row r="101" spans="1:21" s="10" customFormat="1" ht="19.899999999999999" customHeight="1" x14ac:dyDescent="0.2">
      <c r="B101" s="104"/>
      <c r="D101" s="105" t="s">
        <v>232</v>
      </c>
      <c r="E101" s="106"/>
      <c r="F101" s="106"/>
      <c r="G101" s="106"/>
      <c r="H101" s="106"/>
      <c r="I101" s="106"/>
      <c r="J101" s="107">
        <f>J182</f>
        <v>0</v>
      </c>
      <c r="L101" s="104"/>
    </row>
    <row r="102" spans="1:21" s="9" customFormat="1" ht="24.95" customHeight="1" x14ac:dyDescent="0.2">
      <c r="B102" s="100"/>
      <c r="D102" s="101" t="s">
        <v>80</v>
      </c>
      <c r="E102" s="102"/>
      <c r="F102" s="102"/>
      <c r="G102" s="102"/>
      <c r="H102" s="102"/>
      <c r="I102" s="102"/>
      <c r="J102" s="103">
        <f>J184</f>
        <v>0</v>
      </c>
      <c r="L102" s="100"/>
    </row>
    <row r="103" spans="1:21" s="10" customFormat="1" ht="19.899999999999999" customHeight="1" x14ac:dyDescent="0.2">
      <c r="B103" s="104"/>
      <c r="D103" s="105" t="s">
        <v>81</v>
      </c>
      <c r="E103" s="106"/>
      <c r="F103" s="106"/>
      <c r="G103" s="106"/>
      <c r="H103" s="106"/>
      <c r="I103" s="106"/>
      <c r="J103" s="107">
        <f>J185</f>
        <v>0</v>
      </c>
      <c r="L103" s="104"/>
    </row>
    <row r="104" spans="1:21" s="10" customFormat="1" ht="19.899999999999999" customHeight="1" x14ac:dyDescent="0.2">
      <c r="B104" s="104"/>
      <c r="D104" s="105" t="s">
        <v>82</v>
      </c>
      <c r="E104" s="106"/>
      <c r="F104" s="106"/>
      <c r="G104" s="106"/>
      <c r="H104" s="106"/>
      <c r="I104" s="106"/>
      <c r="J104" s="107">
        <f>J187</f>
        <v>0</v>
      </c>
      <c r="L104" s="104"/>
    </row>
    <row r="105" spans="1:21" s="2" customFormat="1" ht="21.75" customHeight="1" x14ac:dyDescent="0.2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38"/>
      <c r="S105" s="28"/>
      <c r="T105" s="28"/>
      <c r="U105" s="28"/>
    </row>
    <row r="106" spans="1:21" s="2" customFormat="1" ht="6.95" customHeight="1" x14ac:dyDescent="0.2">
      <c r="A106" s="28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8"/>
      <c r="S106" s="28"/>
      <c r="T106" s="28"/>
      <c r="U106" s="28"/>
    </row>
    <row r="110" spans="1:21" s="2" customFormat="1" ht="6.95" customHeight="1" x14ac:dyDescent="0.2">
      <c r="A110" s="28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8"/>
      <c r="S110" s="28"/>
      <c r="T110" s="28"/>
      <c r="U110" s="28"/>
    </row>
    <row r="111" spans="1:21" s="2" customFormat="1" ht="24.95" customHeight="1" x14ac:dyDescent="0.2">
      <c r="A111" s="28"/>
      <c r="B111" s="29"/>
      <c r="C111" s="20" t="s">
        <v>83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</row>
    <row r="112" spans="1:21" s="2" customFormat="1" ht="6.95" customHeight="1" x14ac:dyDescent="0.2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</row>
    <row r="113" spans="1:21" s="2" customFormat="1" ht="12" customHeight="1" x14ac:dyDescent="0.2">
      <c r="A113" s="28"/>
      <c r="B113" s="29"/>
      <c r="C113" s="25" t="s">
        <v>7</v>
      </c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</row>
    <row r="114" spans="1:21" s="2" customFormat="1" ht="16.5" customHeight="1" x14ac:dyDescent="0.2">
      <c r="A114" s="28"/>
      <c r="B114" s="29"/>
      <c r="C114" s="28"/>
      <c r="D114" s="28"/>
      <c r="E114" s="264" t="str">
        <f>E7</f>
        <v>ZTV Bernartice 8. května</v>
      </c>
      <c r="F114" s="265"/>
      <c r="G114" s="265"/>
      <c r="H114" s="265"/>
      <c r="I114" s="28"/>
      <c r="J114" s="28"/>
      <c r="K114" s="28"/>
      <c r="L114" s="38"/>
      <c r="S114" s="28"/>
      <c r="T114" s="28"/>
      <c r="U114" s="28"/>
    </row>
    <row r="115" spans="1:21" s="2" customFormat="1" ht="12" customHeight="1" x14ac:dyDescent="0.2">
      <c r="A115" s="28"/>
      <c r="B115" s="29"/>
      <c r="C115" s="25" t="s">
        <v>70</v>
      </c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</row>
    <row r="116" spans="1:21" s="2" customFormat="1" ht="16.5" customHeight="1" x14ac:dyDescent="0.2">
      <c r="A116" s="28"/>
      <c r="B116" s="29"/>
      <c r="C116" s="28"/>
      <c r="D116" s="28"/>
      <c r="E116" s="250" t="str">
        <f>E9</f>
        <v>D.2.2. - splaškové stoky a kanalizační přípojky</v>
      </c>
      <c r="F116" s="263"/>
      <c r="G116" s="263"/>
      <c r="H116" s="263"/>
      <c r="I116" s="28"/>
      <c r="J116" s="28"/>
      <c r="K116" s="28"/>
      <c r="L116" s="38"/>
      <c r="S116" s="28"/>
      <c r="T116" s="28"/>
      <c r="U116" s="28"/>
    </row>
    <row r="117" spans="1:21" s="2" customFormat="1" ht="6.95" customHeight="1" x14ac:dyDescent="0.2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</row>
    <row r="118" spans="1:21" s="2" customFormat="1" ht="12" customHeight="1" x14ac:dyDescent="0.2">
      <c r="A118" s="28"/>
      <c r="B118" s="29"/>
      <c r="C118" s="25" t="s">
        <v>10</v>
      </c>
      <c r="D118" s="28"/>
      <c r="E118" s="28"/>
      <c r="F118" s="23" t="str">
        <f>F12</f>
        <v xml:space="preserve"> </v>
      </c>
      <c r="G118" s="28"/>
      <c r="H118" s="28"/>
      <c r="I118" s="25" t="s">
        <v>12</v>
      </c>
      <c r="J118" s="51">
        <f>IF(J12="","",J12)</f>
        <v>0</v>
      </c>
      <c r="K118" s="28"/>
      <c r="L118" s="38"/>
      <c r="S118" s="28"/>
      <c r="T118" s="28"/>
      <c r="U118" s="28"/>
    </row>
    <row r="119" spans="1:21" s="2" customFormat="1" ht="6.95" customHeight="1" x14ac:dyDescent="0.2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38"/>
      <c r="S119" s="28"/>
      <c r="T119" s="28"/>
      <c r="U119" s="28"/>
    </row>
    <row r="120" spans="1:21" s="2" customFormat="1" ht="15.2" customHeight="1" x14ac:dyDescent="0.2">
      <c r="A120" s="28"/>
      <c r="B120" s="29"/>
      <c r="C120" s="25" t="s">
        <v>13</v>
      </c>
      <c r="D120" s="28"/>
      <c r="E120" s="28"/>
      <c r="F120" s="23" t="str">
        <f>E15</f>
        <v>Městys Bernartice, Náměstí svobody 33, 398 43 Bernartice</v>
      </c>
      <c r="G120" s="28"/>
      <c r="H120" s="28"/>
      <c r="I120" s="25" t="s">
        <v>17</v>
      </c>
      <c r="J120" s="26" t="str">
        <f>E21</f>
        <v xml:space="preserve"> </v>
      </c>
      <c r="K120" s="28"/>
      <c r="L120" s="38"/>
      <c r="S120" s="28"/>
      <c r="T120" s="28"/>
      <c r="U120" s="28"/>
    </row>
    <row r="121" spans="1:21" s="2" customFormat="1" ht="15.2" customHeight="1" x14ac:dyDescent="0.2">
      <c r="A121" s="28"/>
      <c r="B121" s="29"/>
      <c r="C121" s="25" t="s">
        <v>16</v>
      </c>
      <c r="D121" s="28"/>
      <c r="E121" s="28"/>
      <c r="F121" s="23">
        <f>IF(E18="","",E18)</f>
        <v>0</v>
      </c>
      <c r="G121" s="28"/>
      <c r="H121" s="28"/>
      <c r="I121" s="25" t="s">
        <v>18</v>
      </c>
      <c r="J121" s="26" t="str">
        <f>E24</f>
        <v xml:space="preserve"> </v>
      </c>
      <c r="K121" s="28"/>
      <c r="L121" s="38"/>
      <c r="S121" s="28"/>
      <c r="T121" s="28"/>
      <c r="U121" s="28"/>
    </row>
    <row r="122" spans="1:21" s="2" customFormat="1" ht="10.35" customHeight="1" x14ac:dyDescent="0.2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</row>
    <row r="123" spans="1:21" s="11" customFormat="1" ht="29.25" customHeight="1" x14ac:dyDescent="0.2">
      <c r="A123" s="108"/>
      <c r="B123" s="109"/>
      <c r="C123" s="110" t="s">
        <v>84</v>
      </c>
      <c r="D123" s="111" t="s">
        <v>45</v>
      </c>
      <c r="E123" s="111" t="s">
        <v>41</v>
      </c>
      <c r="F123" s="111" t="s">
        <v>42</v>
      </c>
      <c r="G123" s="111" t="s">
        <v>85</v>
      </c>
      <c r="H123" s="111" t="s">
        <v>86</v>
      </c>
      <c r="I123" s="111" t="s">
        <v>87</v>
      </c>
      <c r="J123" s="111" t="s">
        <v>74</v>
      </c>
      <c r="K123" s="112" t="s">
        <v>88</v>
      </c>
      <c r="L123" s="113"/>
      <c r="M123" s="56" t="s">
        <v>1</v>
      </c>
      <c r="N123" s="57" t="s">
        <v>24</v>
      </c>
      <c r="O123" s="57" t="s">
        <v>89</v>
      </c>
      <c r="P123" s="57" t="s">
        <v>90</v>
      </c>
      <c r="Q123" s="57" t="s">
        <v>91</v>
      </c>
      <c r="R123" s="57" t="s">
        <v>92</v>
      </c>
      <c r="S123" s="57" t="s">
        <v>93</v>
      </c>
      <c r="T123" s="58" t="s">
        <v>94</v>
      </c>
      <c r="U123" s="108"/>
    </row>
    <row r="124" spans="1:21" s="2" customFormat="1" ht="22.9" customHeight="1" x14ac:dyDescent="0.25">
      <c r="A124" s="28"/>
      <c r="B124" s="29"/>
      <c r="C124" s="62" t="s">
        <v>95</v>
      </c>
      <c r="D124" s="28"/>
      <c r="E124" s="28"/>
      <c r="F124" s="28"/>
      <c r="G124" s="28"/>
      <c r="H124" s="28"/>
      <c r="I124" s="28"/>
      <c r="J124" s="114">
        <f>J125+J184</f>
        <v>0</v>
      </c>
      <c r="K124" s="28"/>
      <c r="L124" s="29"/>
      <c r="M124" s="59"/>
      <c r="N124" s="52"/>
      <c r="O124" s="60"/>
      <c r="P124" s="115" t="e">
        <f>P125+P184</f>
        <v>#REF!</v>
      </c>
      <c r="Q124" s="60"/>
      <c r="R124" s="115" t="e">
        <f>R125+R184</f>
        <v>#REF!</v>
      </c>
      <c r="S124" s="60"/>
      <c r="T124" s="116" t="e">
        <f>T125+T184</f>
        <v>#REF!</v>
      </c>
      <c r="U124" s="28"/>
    </row>
    <row r="125" spans="1:21" s="12" customFormat="1" ht="25.9" customHeight="1" x14ac:dyDescent="0.2">
      <c r="B125" s="117"/>
      <c r="D125" s="118" t="s">
        <v>57</v>
      </c>
      <c r="E125" s="119" t="s">
        <v>96</v>
      </c>
      <c r="F125" s="119" t="s">
        <v>97</v>
      </c>
      <c r="J125" s="120">
        <f>J126+J149+J155+J182</f>
        <v>0</v>
      </c>
      <c r="L125" s="117"/>
      <c r="M125" s="121"/>
      <c r="N125" s="122"/>
      <c r="O125" s="122"/>
      <c r="P125" s="123">
        <f>P126+P149+P155+P182</f>
        <v>454.66105999999991</v>
      </c>
      <c r="Q125" s="122"/>
      <c r="R125" s="123">
        <f>R126+R149+R155+R182</f>
        <v>21.867856</v>
      </c>
      <c r="S125" s="122"/>
      <c r="T125" s="124">
        <f>T126+T149+T155+T182</f>
        <v>0</v>
      </c>
    </row>
    <row r="126" spans="1:21" s="12" customFormat="1" ht="22.9" customHeight="1" x14ac:dyDescent="0.2">
      <c r="B126" s="117"/>
      <c r="D126" s="118" t="s">
        <v>57</v>
      </c>
      <c r="E126" s="125" t="s">
        <v>61</v>
      </c>
      <c r="F126" s="125" t="s">
        <v>98</v>
      </c>
      <c r="J126" s="126">
        <f>SUM(J127:J146)</f>
        <v>0</v>
      </c>
      <c r="L126" s="117"/>
      <c r="M126" s="121"/>
      <c r="N126" s="122"/>
      <c r="O126" s="122"/>
      <c r="P126" s="123">
        <f>SUM(P127:P148)</f>
        <v>293.72639999999996</v>
      </c>
      <c r="Q126" s="122"/>
      <c r="R126" s="123">
        <f>SUM(R127:R148)</f>
        <v>4.9266000000000004E-2</v>
      </c>
      <c r="S126" s="122"/>
      <c r="T126" s="124">
        <f>SUM(T127:T148)</f>
        <v>0</v>
      </c>
    </row>
    <row r="127" spans="1:21" s="2" customFormat="1" ht="55.5" customHeight="1" x14ac:dyDescent="0.2">
      <c r="A127" s="28"/>
      <c r="B127" s="127"/>
      <c r="C127" s="128" t="s">
        <v>61</v>
      </c>
      <c r="D127" s="128" t="s">
        <v>99</v>
      </c>
      <c r="E127" s="129" t="s">
        <v>233</v>
      </c>
      <c r="F127" s="130" t="s">
        <v>234</v>
      </c>
      <c r="G127" s="131" t="s">
        <v>102</v>
      </c>
      <c r="H127" s="198">
        <v>367.5</v>
      </c>
      <c r="I127" s="189"/>
      <c r="J127" s="133">
        <f>ROUND(I127*H127,2)</f>
        <v>0</v>
      </c>
      <c r="K127" s="130" t="s">
        <v>103</v>
      </c>
      <c r="L127" s="29"/>
      <c r="M127" s="134" t="s">
        <v>1</v>
      </c>
      <c r="N127" s="135" t="s">
        <v>25</v>
      </c>
      <c r="O127" s="136">
        <v>0.36199999999999999</v>
      </c>
      <c r="P127" s="136">
        <f>O127*H127</f>
        <v>133.035</v>
      </c>
      <c r="Q127" s="136">
        <v>0</v>
      </c>
      <c r="R127" s="136">
        <f>Q127*H127</f>
        <v>0</v>
      </c>
      <c r="S127" s="136">
        <v>0</v>
      </c>
      <c r="T127" s="137">
        <f>S127*H127</f>
        <v>0</v>
      </c>
      <c r="U127" s="28"/>
    </row>
    <row r="128" spans="1:21" s="13" customFormat="1" x14ac:dyDescent="0.2">
      <c r="B128" s="138"/>
      <c r="D128" s="139" t="s">
        <v>105</v>
      </c>
      <c r="E128" s="140" t="s">
        <v>1</v>
      </c>
      <c r="F128" s="141" t="s">
        <v>235</v>
      </c>
      <c r="H128" s="199" t="s">
        <v>1</v>
      </c>
      <c r="L128" s="138"/>
      <c r="M128" s="142"/>
      <c r="N128" s="143"/>
      <c r="O128" s="143"/>
      <c r="P128" s="143"/>
      <c r="Q128" s="143"/>
      <c r="R128" s="143"/>
      <c r="S128" s="143"/>
      <c r="T128" s="144"/>
    </row>
    <row r="129" spans="1:21" s="14" customFormat="1" x14ac:dyDescent="0.2">
      <c r="B129" s="145"/>
      <c r="D129" s="139" t="s">
        <v>105</v>
      </c>
      <c r="E129" s="146" t="s">
        <v>1</v>
      </c>
      <c r="F129" s="147" t="s">
        <v>370</v>
      </c>
      <c r="H129" s="205">
        <v>367.5</v>
      </c>
      <c r="L129" s="145"/>
      <c r="M129" s="149"/>
      <c r="N129" s="150"/>
      <c r="O129" s="150"/>
      <c r="P129" s="150"/>
      <c r="Q129" s="150"/>
      <c r="R129" s="150"/>
      <c r="S129" s="150"/>
      <c r="T129" s="151"/>
    </row>
    <row r="130" spans="1:21" s="2" customFormat="1" ht="37.9" customHeight="1" x14ac:dyDescent="0.2">
      <c r="A130" s="28"/>
      <c r="B130" s="127"/>
      <c r="C130" s="128" t="s">
        <v>62</v>
      </c>
      <c r="D130" s="128" t="s">
        <v>99</v>
      </c>
      <c r="E130" s="129" t="s">
        <v>236</v>
      </c>
      <c r="F130" s="130" t="s">
        <v>237</v>
      </c>
      <c r="G130" s="131" t="s">
        <v>238</v>
      </c>
      <c r="H130" s="198">
        <v>58.65</v>
      </c>
      <c r="I130" s="189"/>
      <c r="J130" s="133">
        <f>ROUND(I130*H130,2)</f>
        <v>0</v>
      </c>
      <c r="K130" s="130" t="s">
        <v>103</v>
      </c>
      <c r="L130" s="29"/>
      <c r="M130" s="134" t="s">
        <v>1</v>
      </c>
      <c r="N130" s="135" t="s">
        <v>25</v>
      </c>
      <c r="O130" s="136">
        <v>0.23599999999999999</v>
      </c>
      <c r="P130" s="136">
        <f>O130*H130</f>
        <v>13.841399999999998</v>
      </c>
      <c r="Q130" s="136">
        <v>8.4000000000000003E-4</v>
      </c>
      <c r="R130" s="136">
        <f>Q130*H130</f>
        <v>4.9266000000000004E-2</v>
      </c>
      <c r="S130" s="136">
        <v>0</v>
      </c>
      <c r="T130" s="137">
        <f>S130*H130</f>
        <v>0</v>
      </c>
      <c r="U130" s="28"/>
    </row>
    <row r="131" spans="1:21" s="14" customFormat="1" x14ac:dyDescent="0.2">
      <c r="B131" s="145"/>
      <c r="D131" s="139" t="s">
        <v>105</v>
      </c>
      <c r="E131" s="146" t="s">
        <v>229</v>
      </c>
      <c r="F131" s="147" t="s">
        <v>371</v>
      </c>
      <c r="H131" s="205">
        <v>58.65</v>
      </c>
      <c r="L131" s="145"/>
      <c r="M131" s="149"/>
      <c r="N131" s="150"/>
      <c r="O131" s="150"/>
      <c r="P131" s="150"/>
      <c r="Q131" s="150"/>
      <c r="R131" s="150"/>
      <c r="S131" s="150"/>
      <c r="T131" s="151"/>
    </row>
    <row r="132" spans="1:21" s="2" customFormat="1" ht="44.25" customHeight="1" x14ac:dyDescent="0.2">
      <c r="A132" s="28"/>
      <c r="B132" s="127"/>
      <c r="C132" s="128" t="s">
        <v>109</v>
      </c>
      <c r="D132" s="128" t="s">
        <v>99</v>
      </c>
      <c r="E132" s="129" t="s">
        <v>239</v>
      </c>
      <c r="F132" s="130" t="s">
        <v>240</v>
      </c>
      <c r="G132" s="131" t="s">
        <v>238</v>
      </c>
      <c r="H132" s="198">
        <v>58.65</v>
      </c>
      <c r="I132" s="189"/>
      <c r="J132" s="133">
        <f>ROUND(I132*H132,2)</f>
        <v>0</v>
      </c>
      <c r="K132" s="130" t="s">
        <v>103</v>
      </c>
      <c r="L132" s="29"/>
      <c r="M132" s="134" t="s">
        <v>1</v>
      </c>
      <c r="N132" s="135" t="s">
        <v>25</v>
      </c>
      <c r="O132" s="136">
        <v>0.216</v>
      </c>
      <c r="P132" s="136">
        <f>O132*H132</f>
        <v>12.6684</v>
      </c>
      <c r="Q132" s="136">
        <v>0</v>
      </c>
      <c r="R132" s="136">
        <f>Q132*H132</f>
        <v>0</v>
      </c>
      <c r="S132" s="136">
        <v>0</v>
      </c>
      <c r="T132" s="137">
        <f>S132*H132</f>
        <v>0</v>
      </c>
      <c r="U132" s="28"/>
    </row>
    <row r="133" spans="1:21" s="14" customFormat="1" x14ac:dyDescent="0.2">
      <c r="B133" s="145"/>
      <c r="D133" s="139" t="s">
        <v>105</v>
      </c>
      <c r="E133" s="146" t="s">
        <v>1</v>
      </c>
      <c r="F133" s="147" t="s">
        <v>229</v>
      </c>
      <c r="H133" s="205">
        <v>58.65</v>
      </c>
      <c r="L133" s="145"/>
      <c r="M133" s="149"/>
      <c r="N133" s="150"/>
      <c r="O133" s="150"/>
      <c r="P133" s="150"/>
      <c r="Q133" s="150"/>
      <c r="R133" s="150"/>
      <c r="S133" s="150"/>
      <c r="T133" s="151"/>
    </row>
    <row r="134" spans="1:21" s="2" customFormat="1" ht="62.65" customHeight="1" x14ac:dyDescent="0.2">
      <c r="A134" s="28"/>
      <c r="B134" s="127"/>
      <c r="C134" s="128" t="s">
        <v>104</v>
      </c>
      <c r="D134" s="128" t="s">
        <v>99</v>
      </c>
      <c r="E134" s="129" t="s">
        <v>107</v>
      </c>
      <c r="F134" s="130" t="s">
        <v>108</v>
      </c>
      <c r="G134" s="131" t="s">
        <v>102</v>
      </c>
      <c r="H134" s="198">
        <v>58.8</v>
      </c>
      <c r="I134" s="189"/>
      <c r="J134" s="133">
        <f>ROUND(I134*H134,2)</f>
        <v>0</v>
      </c>
      <c r="K134" s="130" t="s">
        <v>103</v>
      </c>
      <c r="L134" s="29"/>
      <c r="M134" s="134" t="s">
        <v>1</v>
      </c>
      <c r="N134" s="135" t="s">
        <v>25</v>
      </c>
      <c r="O134" s="136">
        <v>4.3999999999999997E-2</v>
      </c>
      <c r="P134" s="136">
        <f>O134*H134</f>
        <v>2.5871999999999997</v>
      </c>
      <c r="Q134" s="136">
        <v>0</v>
      </c>
      <c r="R134" s="136">
        <f>Q134*H134</f>
        <v>0</v>
      </c>
      <c r="S134" s="136">
        <v>0</v>
      </c>
      <c r="T134" s="137">
        <f>S134*H134</f>
        <v>0</v>
      </c>
      <c r="U134" s="28"/>
    </row>
    <row r="135" spans="1:21" s="13" customFormat="1" x14ac:dyDescent="0.2">
      <c r="B135" s="138"/>
      <c r="D135" s="139" t="s">
        <v>105</v>
      </c>
      <c r="E135" s="140" t="s">
        <v>1</v>
      </c>
      <c r="F135" s="141" t="s">
        <v>372</v>
      </c>
      <c r="H135" s="199" t="s">
        <v>1</v>
      </c>
      <c r="L135" s="138"/>
      <c r="M135" s="142"/>
      <c r="N135" s="143"/>
      <c r="O135" s="143"/>
      <c r="P135" s="143"/>
      <c r="Q135" s="143"/>
      <c r="R135" s="143"/>
      <c r="S135" s="143"/>
      <c r="T135" s="144"/>
    </row>
    <row r="136" spans="1:21" s="14" customFormat="1" x14ac:dyDescent="0.2">
      <c r="B136" s="145"/>
      <c r="D136" s="139" t="s">
        <v>105</v>
      </c>
      <c r="E136" s="146" t="s">
        <v>1</v>
      </c>
      <c r="F136" s="147" t="s">
        <v>373</v>
      </c>
      <c r="H136" s="205">
        <v>58.8</v>
      </c>
      <c r="L136" s="145"/>
      <c r="M136" s="149"/>
      <c r="N136" s="150"/>
      <c r="O136" s="150"/>
      <c r="P136" s="150"/>
      <c r="Q136" s="150"/>
      <c r="R136" s="150"/>
      <c r="S136" s="150"/>
      <c r="T136" s="151"/>
    </row>
    <row r="137" spans="1:21" s="2" customFormat="1" ht="44.25" customHeight="1" x14ac:dyDescent="0.2">
      <c r="A137" s="28"/>
      <c r="B137" s="127"/>
      <c r="C137" s="128">
        <v>5</v>
      </c>
      <c r="D137" s="128" t="s">
        <v>99</v>
      </c>
      <c r="E137" s="129" t="s">
        <v>111</v>
      </c>
      <c r="F137" s="130" t="s">
        <v>112</v>
      </c>
      <c r="G137" s="131" t="s">
        <v>102</v>
      </c>
      <c r="H137" s="198">
        <v>58.8</v>
      </c>
      <c r="I137" s="189"/>
      <c r="J137" s="133">
        <f>ROUND(I137*H137,2)</f>
        <v>0</v>
      </c>
      <c r="K137" s="130" t="s">
        <v>103</v>
      </c>
      <c r="L137" s="29"/>
      <c r="M137" s="134" t="s">
        <v>1</v>
      </c>
      <c r="N137" s="135" t="s">
        <v>25</v>
      </c>
      <c r="O137" s="136">
        <v>7.1999999999999995E-2</v>
      </c>
      <c r="P137" s="136">
        <f>O137*H137</f>
        <v>4.2335999999999991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U137" s="28"/>
    </row>
    <row r="138" spans="1:21" s="13" customFormat="1" x14ac:dyDescent="0.2">
      <c r="B138" s="138"/>
      <c r="D138" s="139" t="s">
        <v>105</v>
      </c>
      <c r="E138" s="140" t="s">
        <v>1</v>
      </c>
      <c r="F138" s="141" t="s">
        <v>372</v>
      </c>
      <c r="H138" s="199" t="s">
        <v>1</v>
      </c>
      <c r="L138" s="138"/>
      <c r="M138" s="142"/>
      <c r="N138" s="143"/>
      <c r="O138" s="143"/>
      <c r="P138" s="143"/>
      <c r="Q138" s="143"/>
      <c r="R138" s="143"/>
      <c r="S138" s="143"/>
      <c r="T138" s="144"/>
    </row>
    <row r="139" spans="1:21" s="14" customFormat="1" x14ac:dyDescent="0.2">
      <c r="B139" s="145"/>
      <c r="D139" s="139" t="s">
        <v>105</v>
      </c>
      <c r="E139" s="146" t="s">
        <v>1</v>
      </c>
      <c r="F139" s="147" t="s">
        <v>373</v>
      </c>
      <c r="H139" s="205">
        <v>58.8</v>
      </c>
      <c r="L139" s="145"/>
      <c r="M139" s="149"/>
      <c r="N139" s="150"/>
      <c r="O139" s="150"/>
      <c r="P139" s="150"/>
      <c r="Q139" s="150"/>
      <c r="R139" s="150"/>
      <c r="S139" s="150"/>
      <c r="T139" s="151"/>
    </row>
    <row r="140" spans="1:21" s="2" customFormat="1" ht="37.9" customHeight="1" x14ac:dyDescent="0.2">
      <c r="A140" s="28"/>
      <c r="B140" s="127"/>
      <c r="C140" s="128">
        <v>6</v>
      </c>
      <c r="D140" s="128" t="s">
        <v>99</v>
      </c>
      <c r="E140" s="129" t="s">
        <v>116</v>
      </c>
      <c r="F140" s="130" t="s">
        <v>117</v>
      </c>
      <c r="G140" s="131" t="s">
        <v>102</v>
      </c>
      <c r="H140" s="198">
        <v>58.8</v>
      </c>
      <c r="I140" s="189"/>
      <c r="J140" s="133">
        <f>ROUND(I140*H140,2)</f>
        <v>0</v>
      </c>
      <c r="K140" s="130" t="s">
        <v>103</v>
      </c>
      <c r="L140" s="29"/>
      <c r="M140" s="134" t="s">
        <v>1</v>
      </c>
      <c r="N140" s="135" t="s">
        <v>25</v>
      </c>
      <c r="O140" s="136">
        <v>8.9999999999999993E-3</v>
      </c>
      <c r="P140" s="136">
        <f>O140*H140</f>
        <v>0.52919999999999989</v>
      </c>
      <c r="Q140" s="136">
        <v>0</v>
      </c>
      <c r="R140" s="136">
        <f>Q140*H140</f>
        <v>0</v>
      </c>
      <c r="S140" s="136">
        <v>0</v>
      </c>
      <c r="T140" s="137">
        <f>S140*H140</f>
        <v>0</v>
      </c>
      <c r="U140" s="28"/>
    </row>
    <row r="141" spans="1:21" s="14" customFormat="1" x14ac:dyDescent="0.2">
      <c r="B141" s="145"/>
      <c r="D141" s="139" t="s">
        <v>105</v>
      </c>
      <c r="E141" s="146" t="s">
        <v>1</v>
      </c>
      <c r="F141" s="147" t="s">
        <v>373</v>
      </c>
      <c r="H141" s="205">
        <v>58.8</v>
      </c>
      <c r="L141" s="145"/>
      <c r="M141" s="149"/>
      <c r="N141" s="150"/>
      <c r="O141" s="150"/>
      <c r="P141" s="150"/>
      <c r="Q141" s="150"/>
      <c r="R141" s="150"/>
      <c r="S141" s="150"/>
      <c r="T141" s="151"/>
    </row>
    <row r="142" spans="1:21" s="2" customFormat="1" ht="44.25" customHeight="1" x14ac:dyDescent="0.2">
      <c r="A142" s="28"/>
      <c r="B142" s="127"/>
      <c r="C142" s="128">
        <v>7</v>
      </c>
      <c r="D142" s="128" t="s">
        <v>99</v>
      </c>
      <c r="E142" s="129" t="s">
        <v>119</v>
      </c>
      <c r="F142" s="130" t="s">
        <v>120</v>
      </c>
      <c r="G142" s="131" t="s">
        <v>102</v>
      </c>
      <c r="H142" s="198">
        <v>308.7</v>
      </c>
      <c r="I142" s="189"/>
      <c r="J142" s="133">
        <f>ROUND(I142*H142,2)</f>
        <v>0</v>
      </c>
      <c r="K142" s="130" t="s">
        <v>103</v>
      </c>
      <c r="L142" s="29"/>
      <c r="M142" s="134" t="s">
        <v>1</v>
      </c>
      <c r="N142" s="135" t="s">
        <v>25</v>
      </c>
      <c r="O142" s="136">
        <v>0.32800000000000001</v>
      </c>
      <c r="P142" s="136">
        <f>O142*H142</f>
        <v>101.25360000000001</v>
      </c>
      <c r="Q142" s="136">
        <v>0</v>
      </c>
      <c r="R142" s="136">
        <f>Q142*H142</f>
        <v>0</v>
      </c>
      <c r="S142" s="136">
        <v>0</v>
      </c>
      <c r="T142" s="137">
        <f>S142*H142</f>
        <v>0</v>
      </c>
      <c r="U142" s="28"/>
    </row>
    <row r="143" spans="1:21" s="14" customFormat="1" x14ac:dyDescent="0.2">
      <c r="B143" s="145"/>
      <c r="D143" s="139" t="s">
        <v>105</v>
      </c>
      <c r="E143" s="146" t="s">
        <v>66</v>
      </c>
      <c r="F143" s="147" t="s">
        <v>374</v>
      </c>
      <c r="H143" s="205">
        <v>308.7</v>
      </c>
      <c r="L143" s="145"/>
      <c r="M143" s="149"/>
      <c r="N143" s="150"/>
      <c r="O143" s="150"/>
      <c r="P143" s="150"/>
      <c r="Q143" s="150"/>
      <c r="R143" s="150"/>
      <c r="S143" s="150"/>
      <c r="T143" s="151"/>
    </row>
    <row r="144" spans="1:21" s="2" customFormat="1" ht="66.75" customHeight="1" x14ac:dyDescent="0.2">
      <c r="A144" s="28"/>
      <c r="B144" s="127"/>
      <c r="C144" s="128">
        <v>8</v>
      </c>
      <c r="D144" s="128" t="s">
        <v>99</v>
      </c>
      <c r="E144" s="129" t="s">
        <v>122</v>
      </c>
      <c r="F144" s="130" t="s">
        <v>123</v>
      </c>
      <c r="G144" s="131" t="s">
        <v>102</v>
      </c>
      <c r="H144" s="198">
        <v>58.8</v>
      </c>
      <c r="I144" s="189"/>
      <c r="J144" s="133">
        <f>ROUND(I144*H144,2)</f>
        <v>0</v>
      </c>
      <c r="K144" s="130" t="s">
        <v>103</v>
      </c>
      <c r="L144" s="29"/>
      <c r="M144" s="134" t="s">
        <v>1</v>
      </c>
      <c r="N144" s="135" t="s">
        <v>25</v>
      </c>
      <c r="O144" s="136">
        <v>0.435</v>
      </c>
      <c r="P144" s="136">
        <f>O144*H144</f>
        <v>25.577999999999999</v>
      </c>
      <c r="Q144" s="136">
        <v>0</v>
      </c>
      <c r="R144" s="136">
        <f>Q144*H144</f>
        <v>0</v>
      </c>
      <c r="S144" s="136">
        <v>0</v>
      </c>
      <c r="T144" s="137">
        <f>S144*H144</f>
        <v>0</v>
      </c>
      <c r="U144" s="28"/>
    </row>
    <row r="145" spans="1:21" s="14" customFormat="1" x14ac:dyDescent="0.2">
      <c r="B145" s="145"/>
      <c r="D145" s="139" t="s">
        <v>105</v>
      </c>
      <c r="E145" s="146" t="s">
        <v>69</v>
      </c>
      <c r="F145" s="147" t="s">
        <v>373</v>
      </c>
      <c r="H145" s="205">
        <v>79.05</v>
      </c>
      <c r="L145" s="145"/>
      <c r="M145" s="149"/>
      <c r="N145" s="150"/>
      <c r="O145" s="150"/>
      <c r="P145" s="150"/>
      <c r="Q145" s="150"/>
      <c r="R145" s="150"/>
      <c r="S145" s="150"/>
      <c r="T145" s="151"/>
    </row>
    <row r="146" spans="1:21" s="2" customFormat="1" ht="16.5" customHeight="1" x14ac:dyDescent="0.2">
      <c r="A146" s="28"/>
      <c r="B146" s="127"/>
      <c r="C146" s="156">
        <v>9</v>
      </c>
      <c r="D146" s="156" t="s">
        <v>125</v>
      </c>
      <c r="E146" s="157" t="s">
        <v>126</v>
      </c>
      <c r="F146" s="158" t="s">
        <v>127</v>
      </c>
      <c r="G146" s="159" t="s">
        <v>114</v>
      </c>
      <c r="H146" s="214">
        <v>94.08</v>
      </c>
      <c r="I146" s="190"/>
      <c r="J146" s="161">
        <f>ROUND(I146*H146,2)</f>
        <v>0</v>
      </c>
      <c r="K146" s="158" t="s">
        <v>103</v>
      </c>
      <c r="L146" s="162"/>
      <c r="M146" s="163" t="s">
        <v>1</v>
      </c>
      <c r="N146" s="164" t="s">
        <v>25</v>
      </c>
      <c r="O146" s="136">
        <v>0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U146" s="28"/>
    </row>
    <row r="147" spans="1:21" s="14" customFormat="1" x14ac:dyDescent="0.2">
      <c r="B147" s="145"/>
      <c r="D147" s="139" t="s">
        <v>105</v>
      </c>
      <c r="E147" s="146" t="s">
        <v>1</v>
      </c>
      <c r="F147" s="147" t="s">
        <v>69</v>
      </c>
      <c r="H147" s="205">
        <v>58.8</v>
      </c>
      <c r="L147" s="145"/>
      <c r="M147" s="149"/>
      <c r="N147" s="150"/>
      <c r="O147" s="150"/>
      <c r="P147" s="150"/>
      <c r="Q147" s="150"/>
      <c r="R147" s="150"/>
      <c r="S147" s="150"/>
      <c r="T147" s="151"/>
    </row>
    <row r="148" spans="1:21" s="14" customFormat="1" x14ac:dyDescent="0.2">
      <c r="B148" s="145"/>
      <c r="D148" s="139" t="s">
        <v>105</v>
      </c>
      <c r="F148" s="147" t="s">
        <v>375</v>
      </c>
      <c r="H148" s="205">
        <v>94.08</v>
      </c>
      <c r="L148" s="145"/>
      <c r="M148" s="149"/>
      <c r="N148" s="150"/>
      <c r="O148" s="150"/>
      <c r="P148" s="150"/>
      <c r="Q148" s="150"/>
      <c r="R148" s="150"/>
      <c r="S148" s="150"/>
      <c r="T148" s="151"/>
    </row>
    <row r="149" spans="1:21" s="12" customFormat="1" ht="22.9" customHeight="1" x14ac:dyDescent="0.2">
      <c r="B149" s="117"/>
      <c r="D149" s="118" t="s">
        <v>57</v>
      </c>
      <c r="E149" s="125" t="s">
        <v>104</v>
      </c>
      <c r="F149" s="125" t="s">
        <v>128</v>
      </c>
      <c r="H149" s="217"/>
      <c r="J149" s="126">
        <f>SUM(J150:J152)</f>
        <v>0</v>
      </c>
      <c r="L149" s="117"/>
      <c r="M149" s="121"/>
      <c r="N149" s="122"/>
      <c r="O149" s="122"/>
      <c r="P149" s="123">
        <f>SUM(P150:P154)</f>
        <v>21.25854</v>
      </c>
      <c r="Q149" s="122"/>
      <c r="R149" s="123">
        <f>SUM(R150:R154)</f>
        <v>0</v>
      </c>
      <c r="S149" s="122"/>
      <c r="T149" s="124">
        <f>SUM(T150:T154)</f>
        <v>0</v>
      </c>
    </row>
    <row r="150" spans="1:21" s="2" customFormat="1" ht="33" customHeight="1" x14ac:dyDescent="0.2">
      <c r="A150" s="28"/>
      <c r="B150" s="127"/>
      <c r="C150" s="128">
        <v>10</v>
      </c>
      <c r="D150" s="128" t="s">
        <v>99</v>
      </c>
      <c r="E150" s="129" t="s">
        <v>129</v>
      </c>
      <c r="F150" s="130" t="s">
        <v>130</v>
      </c>
      <c r="G150" s="131" t="s">
        <v>102</v>
      </c>
      <c r="H150" s="198">
        <v>14.7</v>
      </c>
      <c r="I150" s="189"/>
      <c r="J150" s="133">
        <f>ROUND(I150*H150,2)</f>
        <v>0</v>
      </c>
      <c r="K150" s="130" t="s">
        <v>103</v>
      </c>
      <c r="L150" s="29"/>
      <c r="M150" s="134" t="s">
        <v>1</v>
      </c>
      <c r="N150" s="135" t="s">
        <v>25</v>
      </c>
      <c r="O150" s="136">
        <v>1.3169999999999999</v>
      </c>
      <c r="P150" s="136">
        <f>O150*H150</f>
        <v>19.3599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U150" s="28"/>
    </row>
    <row r="151" spans="1:21" s="14" customFormat="1" x14ac:dyDescent="0.2">
      <c r="B151" s="145"/>
      <c r="D151" s="139" t="s">
        <v>105</v>
      </c>
      <c r="E151" s="146" t="s">
        <v>131</v>
      </c>
      <c r="F151" s="147" t="s">
        <v>376</v>
      </c>
      <c r="H151" s="148">
        <v>14.7</v>
      </c>
      <c r="L151" s="145"/>
      <c r="M151" s="149"/>
      <c r="N151" s="150"/>
      <c r="O151" s="150"/>
      <c r="P151" s="150"/>
      <c r="Q151" s="150"/>
      <c r="R151" s="150"/>
      <c r="S151" s="150"/>
      <c r="T151" s="151"/>
    </row>
    <row r="152" spans="1:21" s="2" customFormat="1" ht="49.15" customHeight="1" x14ac:dyDescent="0.2">
      <c r="A152" s="28"/>
      <c r="B152" s="127"/>
      <c r="C152" s="128">
        <v>11</v>
      </c>
      <c r="D152" s="128" t="s">
        <v>99</v>
      </c>
      <c r="E152" s="129" t="s">
        <v>241</v>
      </c>
      <c r="F152" s="130" t="s">
        <v>242</v>
      </c>
      <c r="G152" s="131" t="s">
        <v>102</v>
      </c>
      <c r="H152" s="132">
        <v>1.296</v>
      </c>
      <c r="I152" s="189"/>
      <c r="J152" s="133">
        <f>ROUND(I152*H152,2)</f>
        <v>0</v>
      </c>
      <c r="K152" s="130" t="s">
        <v>103</v>
      </c>
      <c r="L152" s="29"/>
      <c r="M152" s="134" t="s">
        <v>1</v>
      </c>
      <c r="N152" s="135" t="s">
        <v>25</v>
      </c>
      <c r="O152" s="136">
        <v>1.4650000000000001</v>
      </c>
      <c r="P152" s="136">
        <f>O152*H152</f>
        <v>1.8986400000000001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U152" s="28"/>
    </row>
    <row r="153" spans="1:21" s="13" customFormat="1" x14ac:dyDescent="0.2">
      <c r="B153" s="138"/>
      <c r="D153" s="139" t="s">
        <v>105</v>
      </c>
      <c r="E153" s="140" t="s">
        <v>1</v>
      </c>
      <c r="F153" s="141" t="s">
        <v>243</v>
      </c>
      <c r="H153" s="140" t="s">
        <v>1</v>
      </c>
      <c r="L153" s="138"/>
      <c r="M153" s="142"/>
      <c r="N153" s="143"/>
      <c r="O153" s="143"/>
      <c r="P153" s="143"/>
      <c r="Q153" s="143"/>
      <c r="R153" s="143"/>
      <c r="S153" s="143"/>
      <c r="T153" s="144"/>
    </row>
    <row r="154" spans="1:21" s="14" customFormat="1" x14ac:dyDescent="0.2">
      <c r="B154" s="145"/>
      <c r="D154" s="139" t="s">
        <v>105</v>
      </c>
      <c r="E154" s="146" t="s">
        <v>1</v>
      </c>
      <c r="F154" s="147" t="s">
        <v>244</v>
      </c>
      <c r="H154" s="148">
        <v>1.296</v>
      </c>
      <c r="L154" s="145"/>
      <c r="M154" s="149"/>
      <c r="N154" s="150"/>
      <c r="O154" s="150"/>
      <c r="P154" s="150"/>
      <c r="Q154" s="150"/>
      <c r="R154" s="150"/>
      <c r="S154" s="150"/>
      <c r="T154" s="151"/>
    </row>
    <row r="155" spans="1:21" s="12" customFormat="1" ht="22.9" customHeight="1" x14ac:dyDescent="0.2">
      <c r="B155" s="117"/>
      <c r="D155" s="118" t="s">
        <v>57</v>
      </c>
      <c r="E155" s="125" t="s">
        <v>121</v>
      </c>
      <c r="F155" s="125" t="s">
        <v>132</v>
      </c>
      <c r="J155" s="126">
        <f>SUM(J156:J181)</f>
        <v>0</v>
      </c>
      <c r="L155" s="117"/>
      <c r="M155" s="121"/>
      <c r="N155" s="122"/>
      <c r="O155" s="122"/>
      <c r="P155" s="123">
        <f>SUM(P156:P181)</f>
        <v>122.184</v>
      </c>
      <c r="Q155" s="122"/>
      <c r="R155" s="123">
        <f>SUM(R156:R181)</f>
        <v>21.81859</v>
      </c>
      <c r="S155" s="122"/>
      <c r="T155" s="124">
        <f>SUM(T156:T181)</f>
        <v>0</v>
      </c>
    </row>
    <row r="156" spans="1:21" s="2" customFormat="1" ht="33" customHeight="1" x14ac:dyDescent="0.2">
      <c r="A156" s="28"/>
      <c r="B156" s="127"/>
      <c r="C156" s="128">
        <v>12</v>
      </c>
      <c r="D156" s="128" t="s">
        <v>99</v>
      </c>
      <c r="E156" s="129" t="s">
        <v>245</v>
      </c>
      <c r="F156" s="130" t="s">
        <v>246</v>
      </c>
      <c r="G156" s="131" t="s">
        <v>156</v>
      </c>
      <c r="H156" s="132">
        <v>32</v>
      </c>
      <c r="I156" s="189"/>
      <c r="J156" s="133">
        <f t="shared" ref="J156:J181" si="0">ROUND(I156*H156,2)</f>
        <v>0</v>
      </c>
      <c r="K156" s="130" t="s">
        <v>103</v>
      </c>
      <c r="L156" s="29"/>
      <c r="M156" s="134" t="s">
        <v>1</v>
      </c>
      <c r="N156" s="135" t="s">
        <v>25</v>
      </c>
      <c r="O156" s="136">
        <v>0.29199999999999998</v>
      </c>
      <c r="P156" s="136">
        <f t="shared" ref="P156:P181" si="1">O156*H156</f>
        <v>9.3439999999999994</v>
      </c>
      <c r="Q156" s="136">
        <v>1.0000000000000001E-5</v>
      </c>
      <c r="R156" s="136">
        <f t="shared" ref="R156:R181" si="2">Q156*H156</f>
        <v>3.2000000000000003E-4</v>
      </c>
      <c r="S156" s="136">
        <v>0</v>
      </c>
      <c r="T156" s="137">
        <f t="shared" ref="T156:T181" si="3">S156*H156</f>
        <v>0</v>
      </c>
      <c r="U156" s="28"/>
    </row>
    <row r="157" spans="1:21" s="2" customFormat="1" ht="24.2" customHeight="1" x14ac:dyDescent="0.2">
      <c r="A157" s="28"/>
      <c r="B157" s="127"/>
      <c r="C157" s="156">
        <v>13</v>
      </c>
      <c r="D157" s="156" t="s">
        <v>125</v>
      </c>
      <c r="E157" s="157" t="s">
        <v>247</v>
      </c>
      <c r="F157" s="158" t="s">
        <v>248</v>
      </c>
      <c r="G157" s="159" t="s">
        <v>156</v>
      </c>
      <c r="H157" s="160">
        <v>32</v>
      </c>
      <c r="I157" s="190"/>
      <c r="J157" s="161">
        <f t="shared" si="0"/>
        <v>0</v>
      </c>
      <c r="K157" s="158" t="s">
        <v>103</v>
      </c>
      <c r="L157" s="162"/>
      <c r="M157" s="163" t="s">
        <v>1</v>
      </c>
      <c r="N157" s="164" t="s">
        <v>25</v>
      </c>
      <c r="O157" s="136">
        <v>0</v>
      </c>
      <c r="P157" s="136">
        <f t="shared" si="1"/>
        <v>0</v>
      </c>
      <c r="Q157" s="136">
        <v>3.5999999999999999E-3</v>
      </c>
      <c r="R157" s="136">
        <f t="shared" si="2"/>
        <v>0.1152</v>
      </c>
      <c r="S157" s="136">
        <v>0</v>
      </c>
      <c r="T157" s="137">
        <f t="shared" si="3"/>
        <v>0</v>
      </c>
      <c r="U157" s="28"/>
    </row>
    <row r="158" spans="1:21" s="2" customFormat="1" ht="33" customHeight="1" x14ac:dyDescent="0.2">
      <c r="A158" s="28"/>
      <c r="B158" s="127"/>
      <c r="C158" s="128">
        <v>14</v>
      </c>
      <c r="D158" s="128" t="s">
        <v>99</v>
      </c>
      <c r="E158" s="129" t="s">
        <v>249</v>
      </c>
      <c r="F158" s="130" t="s">
        <v>250</v>
      </c>
      <c r="G158" s="131" t="s">
        <v>156</v>
      </c>
      <c r="H158" s="132">
        <v>115</v>
      </c>
      <c r="I158" s="189"/>
      <c r="J158" s="133">
        <f t="shared" si="0"/>
        <v>0</v>
      </c>
      <c r="K158" s="130" t="s">
        <v>103</v>
      </c>
      <c r="L158" s="29"/>
      <c r="M158" s="134" t="s">
        <v>1</v>
      </c>
      <c r="N158" s="135" t="s">
        <v>25</v>
      </c>
      <c r="O158" s="136">
        <v>0.32100000000000001</v>
      </c>
      <c r="P158" s="136">
        <f t="shared" si="1"/>
        <v>36.914999999999999</v>
      </c>
      <c r="Q158" s="136">
        <v>2.0000000000000002E-5</v>
      </c>
      <c r="R158" s="136">
        <f t="shared" si="2"/>
        <v>2.3000000000000004E-3</v>
      </c>
      <c r="S158" s="136">
        <v>0</v>
      </c>
      <c r="T158" s="137">
        <f t="shared" si="3"/>
        <v>0</v>
      </c>
      <c r="U158" s="28"/>
    </row>
    <row r="159" spans="1:21" s="2" customFormat="1" ht="24.2" customHeight="1" x14ac:dyDescent="0.2">
      <c r="A159" s="28"/>
      <c r="B159" s="127"/>
      <c r="C159" s="156">
        <v>15</v>
      </c>
      <c r="D159" s="156" t="s">
        <v>125</v>
      </c>
      <c r="E159" s="157" t="s">
        <v>251</v>
      </c>
      <c r="F159" s="158" t="s">
        <v>252</v>
      </c>
      <c r="G159" s="159" t="s">
        <v>156</v>
      </c>
      <c r="H159" s="160">
        <v>115</v>
      </c>
      <c r="I159" s="190"/>
      <c r="J159" s="161">
        <f t="shared" si="0"/>
        <v>0</v>
      </c>
      <c r="K159" s="158" t="s">
        <v>103</v>
      </c>
      <c r="L159" s="162"/>
      <c r="M159" s="163" t="s">
        <v>1</v>
      </c>
      <c r="N159" s="164" t="s">
        <v>25</v>
      </c>
      <c r="O159" s="136">
        <v>0</v>
      </c>
      <c r="P159" s="136">
        <f t="shared" si="1"/>
        <v>0</v>
      </c>
      <c r="Q159" s="136">
        <v>8.0000000000000002E-3</v>
      </c>
      <c r="R159" s="136">
        <f t="shared" si="2"/>
        <v>0.92</v>
      </c>
      <c r="S159" s="136">
        <v>0</v>
      </c>
      <c r="T159" s="137">
        <f t="shared" si="3"/>
        <v>0</v>
      </c>
      <c r="U159" s="28"/>
    </row>
    <row r="160" spans="1:21" s="2" customFormat="1" ht="24.2" customHeight="1" x14ac:dyDescent="0.2">
      <c r="A160" s="28"/>
      <c r="B160" s="127"/>
      <c r="C160" s="128">
        <v>16</v>
      </c>
      <c r="D160" s="128" t="s">
        <v>99</v>
      </c>
      <c r="E160" s="129" t="s">
        <v>253</v>
      </c>
      <c r="F160" s="130" t="s">
        <v>254</v>
      </c>
      <c r="G160" s="131" t="s">
        <v>135</v>
      </c>
      <c r="H160" s="132">
        <v>21</v>
      </c>
      <c r="I160" s="189"/>
      <c r="J160" s="133">
        <f t="shared" si="0"/>
        <v>0</v>
      </c>
      <c r="K160" s="130" t="s">
        <v>103</v>
      </c>
      <c r="L160" s="29"/>
      <c r="M160" s="134" t="s">
        <v>1</v>
      </c>
      <c r="N160" s="135" t="s">
        <v>25</v>
      </c>
      <c r="O160" s="136">
        <v>1.5620000000000001</v>
      </c>
      <c r="P160" s="136">
        <f t="shared" si="1"/>
        <v>32.802</v>
      </c>
      <c r="Q160" s="136">
        <v>1.0189999999999999E-2</v>
      </c>
      <c r="R160" s="136">
        <f t="shared" si="2"/>
        <v>0.21398999999999999</v>
      </c>
      <c r="S160" s="136">
        <v>0</v>
      </c>
      <c r="T160" s="137">
        <f t="shared" si="3"/>
        <v>0</v>
      </c>
      <c r="U160" s="28"/>
    </row>
    <row r="161" spans="1:21" s="2" customFormat="1" ht="24.2" customHeight="1" x14ac:dyDescent="0.2">
      <c r="A161" s="28"/>
      <c r="B161" s="127"/>
      <c r="C161" s="156">
        <v>17</v>
      </c>
      <c r="D161" s="156" t="s">
        <v>125</v>
      </c>
      <c r="E161" s="157" t="s">
        <v>255</v>
      </c>
      <c r="F161" s="158" t="s">
        <v>256</v>
      </c>
      <c r="G161" s="159" t="s">
        <v>135</v>
      </c>
      <c r="H161" s="160">
        <v>1</v>
      </c>
      <c r="I161" s="190"/>
      <c r="J161" s="161">
        <f t="shared" si="0"/>
        <v>0</v>
      </c>
      <c r="K161" s="158" t="s">
        <v>103</v>
      </c>
      <c r="L161" s="162"/>
      <c r="M161" s="163" t="s">
        <v>1</v>
      </c>
      <c r="N161" s="164" t="s">
        <v>25</v>
      </c>
      <c r="O161" s="136">
        <v>0</v>
      </c>
      <c r="P161" s="136">
        <f t="shared" si="1"/>
        <v>0</v>
      </c>
      <c r="Q161" s="136">
        <v>2.8000000000000001E-2</v>
      </c>
      <c r="R161" s="136">
        <f t="shared" si="2"/>
        <v>2.8000000000000001E-2</v>
      </c>
      <c r="S161" s="136">
        <v>0</v>
      </c>
      <c r="T161" s="137">
        <f t="shared" si="3"/>
        <v>0</v>
      </c>
      <c r="U161" s="28"/>
    </row>
    <row r="162" spans="1:21" s="2" customFormat="1" ht="24.2" customHeight="1" x14ac:dyDescent="0.2">
      <c r="A162" s="28"/>
      <c r="B162" s="127"/>
      <c r="C162" s="156">
        <v>18</v>
      </c>
      <c r="D162" s="156" t="s">
        <v>125</v>
      </c>
      <c r="E162" s="157" t="s">
        <v>257</v>
      </c>
      <c r="F162" s="158" t="s">
        <v>258</v>
      </c>
      <c r="G162" s="159" t="s">
        <v>135</v>
      </c>
      <c r="H162" s="160">
        <v>1</v>
      </c>
      <c r="I162" s="190"/>
      <c r="J162" s="161">
        <f t="shared" si="0"/>
        <v>0</v>
      </c>
      <c r="K162" s="158" t="s">
        <v>103</v>
      </c>
      <c r="L162" s="162"/>
      <c r="M162" s="163" t="s">
        <v>1</v>
      </c>
      <c r="N162" s="164" t="s">
        <v>25</v>
      </c>
      <c r="O162" s="136">
        <v>0</v>
      </c>
      <c r="P162" s="136">
        <f t="shared" si="1"/>
        <v>0</v>
      </c>
      <c r="Q162" s="136">
        <v>0.04</v>
      </c>
      <c r="R162" s="136">
        <f t="shared" si="2"/>
        <v>0.04</v>
      </c>
      <c r="S162" s="136">
        <v>0</v>
      </c>
      <c r="T162" s="137">
        <f t="shared" si="3"/>
        <v>0</v>
      </c>
      <c r="U162" s="28"/>
    </row>
    <row r="163" spans="1:21" s="2" customFormat="1" ht="24.2" customHeight="1" x14ac:dyDescent="0.2">
      <c r="A163" s="28"/>
      <c r="B163" s="127"/>
      <c r="C163" s="156">
        <v>19</v>
      </c>
      <c r="D163" s="156" t="s">
        <v>125</v>
      </c>
      <c r="E163" s="157" t="s">
        <v>259</v>
      </c>
      <c r="F163" s="158" t="s">
        <v>260</v>
      </c>
      <c r="G163" s="159" t="s">
        <v>135</v>
      </c>
      <c r="H163" s="160">
        <v>1</v>
      </c>
      <c r="I163" s="190"/>
      <c r="J163" s="161">
        <f t="shared" si="0"/>
        <v>0</v>
      </c>
      <c r="K163" s="158" t="s">
        <v>103</v>
      </c>
      <c r="L163" s="162"/>
      <c r="M163" s="163" t="s">
        <v>1</v>
      </c>
      <c r="N163" s="164" t="s">
        <v>25</v>
      </c>
      <c r="O163" s="136">
        <v>0</v>
      </c>
      <c r="P163" s="136">
        <f t="shared" si="1"/>
        <v>0</v>
      </c>
      <c r="Q163" s="136">
        <v>5.0999999999999997E-2</v>
      </c>
      <c r="R163" s="136">
        <f t="shared" si="2"/>
        <v>5.0999999999999997E-2</v>
      </c>
      <c r="S163" s="136">
        <v>0</v>
      </c>
      <c r="T163" s="137">
        <f t="shared" si="3"/>
        <v>0</v>
      </c>
      <c r="U163" s="28"/>
    </row>
    <row r="164" spans="1:21" s="2" customFormat="1" ht="24.2" customHeight="1" x14ac:dyDescent="0.2">
      <c r="A164" s="28"/>
      <c r="B164" s="127"/>
      <c r="C164" s="156">
        <v>20</v>
      </c>
      <c r="D164" s="156" t="s">
        <v>125</v>
      </c>
      <c r="E164" s="157" t="s">
        <v>261</v>
      </c>
      <c r="F164" s="158" t="s">
        <v>262</v>
      </c>
      <c r="G164" s="159" t="s">
        <v>135</v>
      </c>
      <c r="H164" s="160">
        <v>3</v>
      </c>
      <c r="I164" s="190"/>
      <c r="J164" s="161">
        <f t="shared" si="0"/>
        <v>0</v>
      </c>
      <c r="K164" s="158" t="s">
        <v>103</v>
      </c>
      <c r="L164" s="162"/>
      <c r="M164" s="163" t="s">
        <v>1</v>
      </c>
      <c r="N164" s="164" t="s">
        <v>25</v>
      </c>
      <c r="O164" s="136">
        <v>0</v>
      </c>
      <c r="P164" s="136">
        <f t="shared" si="1"/>
        <v>0</v>
      </c>
      <c r="Q164" s="136">
        <v>6.8000000000000005E-2</v>
      </c>
      <c r="R164" s="136">
        <f t="shared" si="2"/>
        <v>0.20400000000000001</v>
      </c>
      <c r="S164" s="136">
        <v>0</v>
      </c>
      <c r="T164" s="137">
        <f t="shared" si="3"/>
        <v>0</v>
      </c>
      <c r="U164" s="28"/>
    </row>
    <row r="165" spans="1:21" s="2" customFormat="1" ht="24.2" customHeight="1" x14ac:dyDescent="0.2">
      <c r="A165" s="28"/>
      <c r="B165" s="127"/>
      <c r="C165" s="156">
        <v>21</v>
      </c>
      <c r="D165" s="156" t="s">
        <v>125</v>
      </c>
      <c r="E165" s="157" t="s">
        <v>263</v>
      </c>
      <c r="F165" s="158" t="s">
        <v>264</v>
      </c>
      <c r="G165" s="159" t="s">
        <v>135</v>
      </c>
      <c r="H165" s="160">
        <v>5</v>
      </c>
      <c r="I165" s="190"/>
      <c r="J165" s="161">
        <f t="shared" si="0"/>
        <v>0</v>
      </c>
      <c r="K165" s="158" t="s">
        <v>103</v>
      </c>
      <c r="L165" s="162"/>
      <c r="M165" s="163" t="s">
        <v>1</v>
      </c>
      <c r="N165" s="164" t="s">
        <v>25</v>
      </c>
      <c r="O165" s="136">
        <v>0</v>
      </c>
      <c r="P165" s="136">
        <f t="shared" si="1"/>
        <v>0</v>
      </c>
      <c r="Q165" s="136">
        <v>8.1000000000000003E-2</v>
      </c>
      <c r="R165" s="136">
        <f t="shared" si="2"/>
        <v>0.40500000000000003</v>
      </c>
      <c r="S165" s="136">
        <v>0</v>
      </c>
      <c r="T165" s="137">
        <f t="shared" si="3"/>
        <v>0</v>
      </c>
      <c r="U165" s="28"/>
    </row>
    <row r="166" spans="1:21" s="2" customFormat="1" ht="16.5" customHeight="1" x14ac:dyDescent="0.2">
      <c r="A166" s="28"/>
      <c r="B166" s="127"/>
      <c r="C166" s="156">
        <v>22</v>
      </c>
      <c r="D166" s="156" t="s">
        <v>125</v>
      </c>
      <c r="E166" s="157" t="s">
        <v>265</v>
      </c>
      <c r="F166" s="158" t="s">
        <v>266</v>
      </c>
      <c r="G166" s="159" t="s">
        <v>135</v>
      </c>
      <c r="H166" s="160">
        <v>4</v>
      </c>
      <c r="I166" s="190"/>
      <c r="J166" s="161">
        <f t="shared" si="0"/>
        <v>0</v>
      </c>
      <c r="K166" s="158" t="s">
        <v>103</v>
      </c>
      <c r="L166" s="162"/>
      <c r="M166" s="163" t="s">
        <v>1</v>
      </c>
      <c r="N166" s="164" t="s">
        <v>25</v>
      </c>
      <c r="O166" s="136">
        <v>0</v>
      </c>
      <c r="P166" s="136">
        <f t="shared" si="1"/>
        <v>0</v>
      </c>
      <c r="Q166" s="136">
        <v>0.26200000000000001</v>
      </c>
      <c r="R166" s="136">
        <f t="shared" si="2"/>
        <v>1.048</v>
      </c>
      <c r="S166" s="136">
        <v>0</v>
      </c>
      <c r="T166" s="137">
        <f t="shared" si="3"/>
        <v>0</v>
      </c>
      <c r="U166" s="28"/>
    </row>
    <row r="167" spans="1:21" s="2" customFormat="1" ht="16.5" customHeight="1" x14ac:dyDescent="0.2">
      <c r="A167" s="28"/>
      <c r="B167" s="127"/>
      <c r="C167" s="156">
        <v>23</v>
      </c>
      <c r="D167" s="156" t="s">
        <v>125</v>
      </c>
      <c r="E167" s="157" t="s">
        <v>267</v>
      </c>
      <c r="F167" s="158" t="s">
        <v>268</v>
      </c>
      <c r="G167" s="159" t="s">
        <v>135</v>
      </c>
      <c r="H167" s="160">
        <v>3</v>
      </c>
      <c r="I167" s="190"/>
      <c r="J167" s="161">
        <f t="shared" si="0"/>
        <v>0</v>
      </c>
      <c r="K167" s="158" t="s">
        <v>103</v>
      </c>
      <c r="L167" s="162"/>
      <c r="M167" s="163" t="s">
        <v>1</v>
      </c>
      <c r="N167" s="164" t="s">
        <v>25</v>
      </c>
      <c r="O167" s="136">
        <v>0</v>
      </c>
      <c r="P167" s="136">
        <f t="shared" si="1"/>
        <v>0</v>
      </c>
      <c r="Q167" s="136">
        <v>0.52600000000000002</v>
      </c>
      <c r="R167" s="136">
        <f t="shared" si="2"/>
        <v>1.5780000000000001</v>
      </c>
      <c r="S167" s="136">
        <v>0</v>
      </c>
      <c r="T167" s="137">
        <f t="shared" si="3"/>
        <v>0</v>
      </c>
      <c r="U167" s="28"/>
    </row>
    <row r="168" spans="1:21" s="2" customFormat="1" ht="16.5" customHeight="1" x14ac:dyDescent="0.2">
      <c r="A168" s="28"/>
      <c r="B168" s="127"/>
      <c r="C168" s="156">
        <v>24</v>
      </c>
      <c r="D168" s="156" t="s">
        <v>125</v>
      </c>
      <c r="E168" s="157" t="s">
        <v>269</v>
      </c>
      <c r="F168" s="158" t="s">
        <v>270</v>
      </c>
      <c r="G168" s="159" t="s">
        <v>135</v>
      </c>
      <c r="H168" s="160">
        <v>3</v>
      </c>
      <c r="I168" s="190"/>
      <c r="J168" s="161">
        <f t="shared" si="0"/>
        <v>0</v>
      </c>
      <c r="K168" s="158" t="s">
        <v>103</v>
      </c>
      <c r="L168" s="162"/>
      <c r="M168" s="163" t="s">
        <v>1</v>
      </c>
      <c r="N168" s="164" t="s">
        <v>25</v>
      </c>
      <c r="O168" s="136">
        <v>0</v>
      </c>
      <c r="P168" s="136">
        <f t="shared" si="1"/>
        <v>0</v>
      </c>
      <c r="Q168" s="136">
        <v>1.054</v>
      </c>
      <c r="R168" s="136">
        <f t="shared" si="2"/>
        <v>3.1619999999999999</v>
      </c>
      <c r="S168" s="136">
        <v>0</v>
      </c>
      <c r="T168" s="137">
        <f t="shared" si="3"/>
        <v>0</v>
      </c>
      <c r="U168" s="28"/>
    </row>
    <row r="169" spans="1:21" s="2" customFormat="1" ht="24.2" customHeight="1" x14ac:dyDescent="0.2">
      <c r="A169" s="28"/>
      <c r="B169" s="127"/>
      <c r="C169" s="128">
        <v>25</v>
      </c>
      <c r="D169" s="128" t="s">
        <v>99</v>
      </c>
      <c r="E169" s="129" t="s">
        <v>271</v>
      </c>
      <c r="F169" s="130" t="s">
        <v>272</v>
      </c>
      <c r="G169" s="131" t="s">
        <v>135</v>
      </c>
      <c r="H169" s="132">
        <v>6</v>
      </c>
      <c r="I169" s="189"/>
      <c r="J169" s="133">
        <f t="shared" si="0"/>
        <v>0</v>
      </c>
      <c r="K169" s="130" t="s">
        <v>103</v>
      </c>
      <c r="L169" s="29"/>
      <c r="M169" s="134" t="s">
        <v>1</v>
      </c>
      <c r="N169" s="135" t="s">
        <v>25</v>
      </c>
      <c r="O169" s="136">
        <v>1.6639999999999999</v>
      </c>
      <c r="P169" s="136">
        <f t="shared" si="1"/>
        <v>9.984</v>
      </c>
      <c r="Q169" s="136">
        <v>1.248E-2</v>
      </c>
      <c r="R169" s="136">
        <f t="shared" si="2"/>
        <v>7.4880000000000002E-2</v>
      </c>
      <c r="S169" s="136">
        <v>0</v>
      </c>
      <c r="T169" s="137">
        <f t="shared" si="3"/>
        <v>0</v>
      </c>
      <c r="U169" s="28"/>
    </row>
    <row r="170" spans="1:21" s="2" customFormat="1" ht="24.2" customHeight="1" x14ac:dyDescent="0.2">
      <c r="A170" s="28"/>
      <c r="B170" s="127"/>
      <c r="C170" s="156">
        <v>26</v>
      </c>
      <c r="D170" s="156" t="s">
        <v>125</v>
      </c>
      <c r="E170" s="157" t="s">
        <v>273</v>
      </c>
      <c r="F170" s="158" t="s">
        <v>274</v>
      </c>
      <c r="G170" s="159" t="s">
        <v>135</v>
      </c>
      <c r="H170" s="160">
        <v>6</v>
      </c>
      <c r="I170" s="190"/>
      <c r="J170" s="161">
        <f t="shared" si="0"/>
        <v>0</v>
      </c>
      <c r="K170" s="158" t="s">
        <v>103</v>
      </c>
      <c r="L170" s="162"/>
      <c r="M170" s="163" t="s">
        <v>1</v>
      </c>
      <c r="N170" s="164" t="s">
        <v>25</v>
      </c>
      <c r="O170" s="136">
        <v>0</v>
      </c>
      <c r="P170" s="136">
        <f t="shared" si="1"/>
        <v>0</v>
      </c>
      <c r="Q170" s="136">
        <v>0.58499999999999996</v>
      </c>
      <c r="R170" s="136">
        <f t="shared" si="2"/>
        <v>3.51</v>
      </c>
      <c r="S170" s="136">
        <v>0</v>
      </c>
      <c r="T170" s="137">
        <f t="shared" si="3"/>
        <v>0</v>
      </c>
      <c r="U170" s="28"/>
    </row>
    <row r="171" spans="1:21" s="2" customFormat="1" ht="24.2" customHeight="1" x14ac:dyDescent="0.2">
      <c r="A171" s="28"/>
      <c r="B171" s="127"/>
      <c r="C171" s="128">
        <v>27</v>
      </c>
      <c r="D171" s="128" t="s">
        <v>99</v>
      </c>
      <c r="E171" s="129" t="s">
        <v>275</v>
      </c>
      <c r="F171" s="130" t="s">
        <v>276</v>
      </c>
      <c r="G171" s="131" t="s">
        <v>135</v>
      </c>
      <c r="H171" s="132">
        <v>6</v>
      </c>
      <c r="I171" s="189"/>
      <c r="J171" s="133">
        <f t="shared" si="0"/>
        <v>0</v>
      </c>
      <c r="K171" s="130" t="s">
        <v>103</v>
      </c>
      <c r="L171" s="29"/>
      <c r="M171" s="134" t="s">
        <v>1</v>
      </c>
      <c r="N171" s="135" t="s">
        <v>25</v>
      </c>
      <c r="O171" s="136">
        <v>2.08</v>
      </c>
      <c r="P171" s="136">
        <f t="shared" si="1"/>
        <v>12.48</v>
      </c>
      <c r="Q171" s="136">
        <v>2.8539999999999999E-2</v>
      </c>
      <c r="R171" s="136">
        <f t="shared" si="2"/>
        <v>0.17124</v>
      </c>
      <c r="S171" s="136">
        <v>0</v>
      </c>
      <c r="T171" s="137">
        <f t="shared" si="3"/>
        <v>0</v>
      </c>
      <c r="U171" s="28"/>
    </row>
    <row r="172" spans="1:21" s="2" customFormat="1" ht="21.75" customHeight="1" x14ac:dyDescent="0.2">
      <c r="A172" s="28"/>
      <c r="B172" s="127"/>
      <c r="C172" s="156">
        <v>28</v>
      </c>
      <c r="D172" s="156" t="s">
        <v>125</v>
      </c>
      <c r="E172" s="157" t="s">
        <v>277</v>
      </c>
      <c r="F172" s="158" t="s">
        <v>278</v>
      </c>
      <c r="G172" s="159" t="s">
        <v>135</v>
      </c>
      <c r="H172" s="160">
        <v>1</v>
      </c>
      <c r="I172" s="190"/>
      <c r="J172" s="161">
        <f t="shared" si="0"/>
        <v>0</v>
      </c>
      <c r="K172" s="158" t="s">
        <v>1</v>
      </c>
      <c r="L172" s="162"/>
      <c r="M172" s="163" t="s">
        <v>1</v>
      </c>
      <c r="N172" s="164" t="s">
        <v>25</v>
      </c>
      <c r="O172" s="136">
        <v>0</v>
      </c>
      <c r="P172" s="136">
        <f t="shared" si="1"/>
        <v>0</v>
      </c>
      <c r="Q172" s="136">
        <v>1.2290000000000001</v>
      </c>
      <c r="R172" s="136">
        <f t="shared" si="2"/>
        <v>1.2290000000000001</v>
      </c>
      <c r="S172" s="136">
        <v>0</v>
      </c>
      <c r="T172" s="137">
        <f t="shared" si="3"/>
        <v>0</v>
      </c>
      <c r="U172" s="28"/>
    </row>
    <row r="173" spans="1:21" s="2" customFormat="1" ht="21.75" customHeight="1" x14ac:dyDescent="0.2">
      <c r="A173" s="28"/>
      <c r="B173" s="127"/>
      <c r="C173" s="156">
        <v>29</v>
      </c>
      <c r="D173" s="156" t="s">
        <v>125</v>
      </c>
      <c r="E173" s="157" t="s">
        <v>279</v>
      </c>
      <c r="F173" s="158" t="s">
        <v>280</v>
      </c>
      <c r="G173" s="159" t="s">
        <v>135</v>
      </c>
      <c r="H173" s="160">
        <v>5</v>
      </c>
      <c r="I173" s="190"/>
      <c r="J173" s="161">
        <f t="shared" si="0"/>
        <v>0</v>
      </c>
      <c r="K173" s="158" t="s">
        <v>1</v>
      </c>
      <c r="L173" s="162"/>
      <c r="M173" s="163" t="s">
        <v>1</v>
      </c>
      <c r="N173" s="164" t="s">
        <v>25</v>
      </c>
      <c r="O173" s="136">
        <v>0</v>
      </c>
      <c r="P173" s="136">
        <f t="shared" si="1"/>
        <v>0</v>
      </c>
      <c r="Q173" s="136">
        <v>1.2290000000000001</v>
      </c>
      <c r="R173" s="136">
        <f t="shared" si="2"/>
        <v>6.1450000000000005</v>
      </c>
      <c r="S173" s="136">
        <v>0</v>
      </c>
      <c r="T173" s="137">
        <f t="shared" si="3"/>
        <v>0</v>
      </c>
      <c r="U173" s="28"/>
    </row>
    <row r="174" spans="1:21" s="2" customFormat="1" ht="24.2" customHeight="1" x14ac:dyDescent="0.2">
      <c r="A174" s="28"/>
      <c r="B174" s="127"/>
      <c r="C174" s="128">
        <v>30</v>
      </c>
      <c r="D174" s="128" t="s">
        <v>99</v>
      </c>
      <c r="E174" s="129" t="s">
        <v>281</v>
      </c>
      <c r="F174" s="130" t="s">
        <v>282</v>
      </c>
      <c r="G174" s="131" t="s">
        <v>135</v>
      </c>
      <c r="H174" s="132">
        <v>5</v>
      </c>
      <c r="I174" s="189"/>
      <c r="J174" s="133">
        <f t="shared" si="0"/>
        <v>0</v>
      </c>
      <c r="K174" s="130" t="s">
        <v>103</v>
      </c>
      <c r="L174" s="29"/>
      <c r="M174" s="134" t="s">
        <v>1</v>
      </c>
      <c r="N174" s="135" t="s">
        <v>25</v>
      </c>
      <c r="O174" s="136">
        <v>0.66700000000000004</v>
      </c>
      <c r="P174" s="136">
        <f t="shared" si="1"/>
        <v>3.335</v>
      </c>
      <c r="Q174" s="136">
        <v>6.4509999999999998E-2</v>
      </c>
      <c r="R174" s="136">
        <f t="shared" si="2"/>
        <v>0.32255</v>
      </c>
      <c r="S174" s="136">
        <v>0</v>
      </c>
      <c r="T174" s="137">
        <f t="shared" si="3"/>
        <v>0</v>
      </c>
      <c r="U174" s="28"/>
    </row>
    <row r="175" spans="1:21" s="2" customFormat="1" ht="37.9" customHeight="1" x14ac:dyDescent="0.2">
      <c r="A175" s="28"/>
      <c r="B175" s="127"/>
      <c r="C175" s="128">
        <v>31</v>
      </c>
      <c r="D175" s="128" t="s">
        <v>99</v>
      </c>
      <c r="E175" s="129" t="s">
        <v>283</v>
      </c>
      <c r="F175" s="130" t="s">
        <v>284</v>
      </c>
      <c r="G175" s="131" t="s">
        <v>135</v>
      </c>
      <c r="H175" s="132">
        <v>5</v>
      </c>
      <c r="I175" s="189"/>
      <c r="J175" s="133">
        <f t="shared" si="0"/>
        <v>0</v>
      </c>
      <c r="K175" s="130" t="s">
        <v>103</v>
      </c>
      <c r="L175" s="29"/>
      <c r="M175" s="134" t="s">
        <v>1</v>
      </c>
      <c r="N175" s="135" t="s">
        <v>25</v>
      </c>
      <c r="O175" s="136">
        <v>0.25</v>
      </c>
      <c r="P175" s="136">
        <f t="shared" si="1"/>
        <v>1.25</v>
      </c>
      <c r="Q175" s="136">
        <v>1.8180000000000002E-2</v>
      </c>
      <c r="R175" s="136">
        <f t="shared" si="2"/>
        <v>9.0900000000000009E-2</v>
      </c>
      <c r="S175" s="136">
        <v>0</v>
      </c>
      <c r="T175" s="137">
        <f t="shared" si="3"/>
        <v>0</v>
      </c>
      <c r="U175" s="28"/>
    </row>
    <row r="176" spans="1:21" s="2" customFormat="1" ht="44.25" customHeight="1" x14ac:dyDescent="0.2">
      <c r="A176" s="28"/>
      <c r="B176" s="127"/>
      <c r="C176" s="128">
        <v>32</v>
      </c>
      <c r="D176" s="128" t="s">
        <v>99</v>
      </c>
      <c r="E176" s="129" t="s">
        <v>285</v>
      </c>
      <c r="F176" s="130" t="s">
        <v>286</v>
      </c>
      <c r="G176" s="131" t="s">
        <v>135</v>
      </c>
      <c r="H176" s="132">
        <v>5</v>
      </c>
      <c r="I176" s="189"/>
      <c r="J176" s="133">
        <f t="shared" si="0"/>
        <v>0</v>
      </c>
      <c r="K176" s="130" t="s">
        <v>103</v>
      </c>
      <c r="L176" s="29"/>
      <c r="M176" s="134" t="s">
        <v>1</v>
      </c>
      <c r="N176" s="135" t="s">
        <v>25</v>
      </c>
      <c r="O176" s="136">
        <v>0.25</v>
      </c>
      <c r="P176" s="136">
        <f t="shared" si="1"/>
        <v>1.25</v>
      </c>
      <c r="Q176" s="136">
        <v>0</v>
      </c>
      <c r="R176" s="136">
        <f t="shared" si="2"/>
        <v>0</v>
      </c>
      <c r="S176" s="136">
        <v>0</v>
      </c>
      <c r="T176" s="137">
        <f t="shared" si="3"/>
        <v>0</v>
      </c>
      <c r="U176" s="28"/>
    </row>
    <row r="177" spans="1:21" s="2" customFormat="1" ht="37.9" customHeight="1" x14ac:dyDescent="0.2">
      <c r="A177" s="28"/>
      <c r="B177" s="127"/>
      <c r="C177" s="128">
        <v>33</v>
      </c>
      <c r="D177" s="128" t="s">
        <v>99</v>
      </c>
      <c r="E177" s="129" t="s">
        <v>287</v>
      </c>
      <c r="F177" s="130" t="s">
        <v>288</v>
      </c>
      <c r="G177" s="131" t="s">
        <v>135</v>
      </c>
      <c r="H177" s="132">
        <v>5</v>
      </c>
      <c r="I177" s="189"/>
      <c r="J177" s="133">
        <f t="shared" si="0"/>
        <v>0</v>
      </c>
      <c r="K177" s="130" t="s">
        <v>103</v>
      </c>
      <c r="L177" s="29"/>
      <c r="M177" s="134" t="s">
        <v>1</v>
      </c>
      <c r="N177" s="135" t="s">
        <v>25</v>
      </c>
      <c r="O177" s="136">
        <v>0.16700000000000001</v>
      </c>
      <c r="P177" s="136">
        <f t="shared" si="1"/>
        <v>0.83500000000000008</v>
      </c>
      <c r="Q177" s="136">
        <v>2.6800000000000001E-3</v>
      </c>
      <c r="R177" s="136">
        <f t="shared" si="2"/>
        <v>1.34E-2</v>
      </c>
      <c r="S177" s="136">
        <v>0</v>
      </c>
      <c r="T177" s="137">
        <f t="shared" si="3"/>
        <v>0</v>
      </c>
      <c r="U177" s="28"/>
    </row>
    <row r="178" spans="1:21" s="2" customFormat="1" ht="24.2" customHeight="1" x14ac:dyDescent="0.2">
      <c r="A178" s="28"/>
      <c r="B178" s="127"/>
      <c r="C178" s="128">
        <v>34</v>
      </c>
      <c r="D178" s="128" t="s">
        <v>99</v>
      </c>
      <c r="E178" s="129" t="s">
        <v>289</v>
      </c>
      <c r="F178" s="130" t="s">
        <v>290</v>
      </c>
      <c r="G178" s="131" t="s">
        <v>135</v>
      </c>
      <c r="H178" s="132">
        <v>6</v>
      </c>
      <c r="I178" s="189"/>
      <c r="J178" s="133">
        <f t="shared" si="0"/>
        <v>0</v>
      </c>
      <c r="K178" s="130" t="s">
        <v>103</v>
      </c>
      <c r="L178" s="29"/>
      <c r="M178" s="134" t="s">
        <v>1</v>
      </c>
      <c r="N178" s="135" t="s">
        <v>25</v>
      </c>
      <c r="O178" s="136">
        <v>1.694</v>
      </c>
      <c r="P178" s="136">
        <f t="shared" si="1"/>
        <v>10.164</v>
      </c>
      <c r="Q178" s="136">
        <v>0.21734000000000001</v>
      </c>
      <c r="R178" s="136">
        <f t="shared" si="2"/>
        <v>1.3040400000000001</v>
      </c>
      <c r="S178" s="136">
        <v>0</v>
      </c>
      <c r="T178" s="137">
        <f t="shared" si="3"/>
        <v>0</v>
      </c>
      <c r="U178" s="28"/>
    </row>
    <row r="179" spans="1:21" s="2" customFormat="1" ht="21.75" customHeight="1" x14ac:dyDescent="0.2">
      <c r="A179" s="28"/>
      <c r="B179" s="127"/>
      <c r="C179" s="156">
        <v>35</v>
      </c>
      <c r="D179" s="156" t="s">
        <v>125</v>
      </c>
      <c r="E179" s="157" t="s">
        <v>291</v>
      </c>
      <c r="F179" s="158" t="s">
        <v>292</v>
      </c>
      <c r="G179" s="159" t="s">
        <v>135</v>
      </c>
      <c r="H179" s="160">
        <v>6</v>
      </c>
      <c r="I179" s="190"/>
      <c r="J179" s="161">
        <f t="shared" si="0"/>
        <v>0</v>
      </c>
      <c r="K179" s="158" t="s">
        <v>103</v>
      </c>
      <c r="L179" s="162"/>
      <c r="M179" s="163" t="s">
        <v>1</v>
      </c>
      <c r="N179" s="164" t="s">
        <v>25</v>
      </c>
      <c r="O179" s="136">
        <v>0</v>
      </c>
      <c r="P179" s="136">
        <f t="shared" si="1"/>
        <v>0</v>
      </c>
      <c r="Q179" s="136">
        <v>0.19600000000000001</v>
      </c>
      <c r="R179" s="136">
        <f t="shared" si="2"/>
        <v>1.1760000000000002</v>
      </c>
      <c r="S179" s="136">
        <v>0</v>
      </c>
      <c r="T179" s="137">
        <f t="shared" si="3"/>
        <v>0</v>
      </c>
      <c r="U179" s="28"/>
    </row>
    <row r="180" spans="1:21" s="2" customFormat="1" ht="21.75" customHeight="1" x14ac:dyDescent="0.2">
      <c r="A180" s="28"/>
      <c r="B180" s="127"/>
      <c r="C180" s="128">
        <v>36</v>
      </c>
      <c r="D180" s="128" t="s">
        <v>99</v>
      </c>
      <c r="E180" s="129" t="s">
        <v>218</v>
      </c>
      <c r="F180" s="130" t="s">
        <v>219</v>
      </c>
      <c r="G180" s="131" t="s">
        <v>156</v>
      </c>
      <c r="H180" s="132">
        <v>147</v>
      </c>
      <c r="I180" s="189"/>
      <c r="J180" s="133">
        <f t="shared" si="0"/>
        <v>0</v>
      </c>
      <c r="K180" s="130" t="s">
        <v>103</v>
      </c>
      <c r="L180" s="29"/>
      <c r="M180" s="134" t="s">
        <v>1</v>
      </c>
      <c r="N180" s="135" t="s">
        <v>25</v>
      </c>
      <c r="O180" s="136">
        <v>2.5000000000000001E-2</v>
      </c>
      <c r="P180" s="136">
        <f t="shared" si="1"/>
        <v>3.6750000000000003</v>
      </c>
      <c r="Q180" s="136">
        <v>9.0000000000000006E-5</v>
      </c>
      <c r="R180" s="136">
        <f t="shared" si="2"/>
        <v>1.323E-2</v>
      </c>
      <c r="S180" s="136">
        <v>0</v>
      </c>
      <c r="T180" s="137">
        <f t="shared" si="3"/>
        <v>0</v>
      </c>
      <c r="U180" s="28"/>
    </row>
    <row r="181" spans="1:21" s="2" customFormat="1" ht="33" customHeight="1" x14ac:dyDescent="0.2">
      <c r="A181" s="28"/>
      <c r="B181" s="127"/>
      <c r="C181" s="128">
        <v>37</v>
      </c>
      <c r="D181" s="128" t="s">
        <v>99</v>
      </c>
      <c r="E181" s="129" t="s">
        <v>293</v>
      </c>
      <c r="F181" s="130" t="s">
        <v>294</v>
      </c>
      <c r="G181" s="131" t="s">
        <v>224</v>
      </c>
      <c r="H181" s="132">
        <v>6</v>
      </c>
      <c r="I181" s="189"/>
      <c r="J181" s="133">
        <f t="shared" si="0"/>
        <v>0</v>
      </c>
      <c r="K181" s="130" t="s">
        <v>1</v>
      </c>
      <c r="L181" s="29"/>
      <c r="M181" s="134" t="s">
        <v>1</v>
      </c>
      <c r="N181" s="135" t="s">
        <v>25</v>
      </c>
      <c r="O181" s="136">
        <v>2.5000000000000001E-2</v>
      </c>
      <c r="P181" s="136">
        <f t="shared" si="1"/>
        <v>0.15000000000000002</v>
      </c>
      <c r="Q181" s="136">
        <v>9.0000000000000006E-5</v>
      </c>
      <c r="R181" s="136">
        <f t="shared" si="2"/>
        <v>5.4000000000000001E-4</v>
      </c>
      <c r="S181" s="136">
        <v>0</v>
      </c>
      <c r="T181" s="137">
        <f t="shared" si="3"/>
        <v>0</v>
      </c>
      <c r="U181" s="28"/>
    </row>
    <row r="182" spans="1:21" s="12" customFormat="1" ht="22.9" customHeight="1" x14ac:dyDescent="0.2">
      <c r="B182" s="117"/>
      <c r="D182" s="118" t="s">
        <v>57</v>
      </c>
      <c r="E182" s="125" t="s">
        <v>295</v>
      </c>
      <c r="F182" s="125" t="s">
        <v>296</v>
      </c>
      <c r="J182" s="126">
        <f>SUM(J183:J183)</f>
        <v>0</v>
      </c>
      <c r="L182" s="117"/>
      <c r="M182" s="121"/>
      <c r="N182" s="122"/>
      <c r="O182" s="122"/>
      <c r="P182" s="123">
        <f>SUM(P183:P183)</f>
        <v>17.49212</v>
      </c>
      <c r="Q182" s="122"/>
      <c r="R182" s="123">
        <f>SUM(R183:R183)</f>
        <v>0</v>
      </c>
      <c r="S182" s="122"/>
      <c r="T182" s="124">
        <f>SUM(T183:T183)</f>
        <v>0</v>
      </c>
    </row>
    <row r="183" spans="1:21" s="2" customFormat="1" ht="49.15" customHeight="1" x14ac:dyDescent="0.2">
      <c r="A183" s="28"/>
      <c r="B183" s="127"/>
      <c r="C183" s="128">
        <v>38</v>
      </c>
      <c r="D183" s="128" t="s">
        <v>99</v>
      </c>
      <c r="E183" s="129" t="s">
        <v>297</v>
      </c>
      <c r="F183" s="196" t="s">
        <v>298</v>
      </c>
      <c r="G183" s="197" t="s">
        <v>114</v>
      </c>
      <c r="H183" s="198">
        <v>11.819000000000001</v>
      </c>
      <c r="I183" s="189"/>
      <c r="J183" s="133">
        <f>ROUND(I183*H183,2)</f>
        <v>0</v>
      </c>
      <c r="K183" s="130" t="s">
        <v>103</v>
      </c>
      <c r="L183" s="29"/>
      <c r="M183" s="134" t="s">
        <v>1</v>
      </c>
      <c r="N183" s="135" t="s">
        <v>25</v>
      </c>
      <c r="O183" s="136">
        <v>1.48</v>
      </c>
      <c r="P183" s="136">
        <f>O183*H183</f>
        <v>17.49212</v>
      </c>
      <c r="Q183" s="136">
        <v>0</v>
      </c>
      <c r="R183" s="136">
        <f>Q183*H183</f>
        <v>0</v>
      </c>
      <c r="S183" s="136">
        <v>0</v>
      </c>
      <c r="T183" s="137">
        <f>S183*H183</f>
        <v>0</v>
      </c>
      <c r="U183" s="28"/>
    </row>
    <row r="184" spans="1:21" s="12" customFormat="1" ht="25.9" customHeight="1" x14ac:dyDescent="0.2">
      <c r="B184" s="117"/>
      <c r="D184" s="118" t="s">
        <v>57</v>
      </c>
      <c r="E184" s="119" t="s">
        <v>220</v>
      </c>
      <c r="F184" s="221" t="s">
        <v>221</v>
      </c>
      <c r="G184" s="217"/>
      <c r="H184" s="217"/>
      <c r="J184" s="120">
        <f>J185+J187</f>
        <v>0</v>
      </c>
      <c r="L184" s="117"/>
      <c r="M184" s="121"/>
      <c r="N184" s="122"/>
      <c r="O184" s="122"/>
      <c r="P184" s="123" t="e">
        <f>P185+#REF!+P187</f>
        <v>#REF!</v>
      </c>
      <c r="Q184" s="122"/>
      <c r="R184" s="123" t="e">
        <f>R185+#REF!+R187</f>
        <v>#REF!</v>
      </c>
      <c r="S184" s="122"/>
      <c r="T184" s="124" t="e">
        <f>T185+#REF!+T187</f>
        <v>#REF!</v>
      </c>
    </row>
    <row r="185" spans="1:21" s="12" customFormat="1" ht="22.9" customHeight="1" x14ac:dyDescent="0.2">
      <c r="B185" s="117"/>
      <c r="D185" s="118" t="s">
        <v>57</v>
      </c>
      <c r="E185" s="125" t="s">
        <v>222</v>
      </c>
      <c r="F185" s="219" t="s">
        <v>223</v>
      </c>
      <c r="G185" s="217"/>
      <c r="H185" s="217"/>
      <c r="J185" s="126">
        <f>SUM(J186:J186)</f>
        <v>0</v>
      </c>
      <c r="L185" s="117"/>
      <c r="M185" s="121"/>
      <c r="N185" s="122"/>
      <c r="O185" s="122"/>
      <c r="P185" s="123">
        <f>SUM(P186:P186)</f>
        <v>0</v>
      </c>
      <c r="Q185" s="122"/>
      <c r="R185" s="123">
        <f>SUM(R186:R186)</f>
        <v>0</v>
      </c>
      <c r="S185" s="122"/>
      <c r="T185" s="124">
        <f>SUM(T186:T186)</f>
        <v>0</v>
      </c>
    </row>
    <row r="186" spans="1:21" s="2" customFormat="1" ht="24.75" customHeight="1" x14ac:dyDescent="0.2">
      <c r="A186" s="28"/>
      <c r="B186" s="127"/>
      <c r="C186" s="128">
        <v>39</v>
      </c>
      <c r="D186" s="128" t="s">
        <v>99</v>
      </c>
      <c r="E186" s="129" t="s">
        <v>225</v>
      </c>
      <c r="F186" s="196" t="s">
        <v>377</v>
      </c>
      <c r="G186" s="197" t="s">
        <v>224</v>
      </c>
      <c r="H186" s="198">
        <v>1</v>
      </c>
      <c r="I186" s="189"/>
      <c r="J186" s="133">
        <f>ROUND(I186*H186,2)</f>
        <v>0</v>
      </c>
      <c r="K186" s="130" t="s">
        <v>103</v>
      </c>
      <c r="L186" s="29"/>
      <c r="M186" s="134" t="s">
        <v>1</v>
      </c>
      <c r="N186" s="135" t="s">
        <v>25</v>
      </c>
      <c r="O186" s="136">
        <v>0</v>
      </c>
      <c r="P186" s="136">
        <f>O186*H186</f>
        <v>0</v>
      </c>
      <c r="Q186" s="136">
        <v>0</v>
      </c>
      <c r="R186" s="136">
        <f>Q186*H186</f>
        <v>0</v>
      </c>
      <c r="S186" s="136">
        <v>0</v>
      </c>
      <c r="T186" s="137">
        <f>S186*H186</f>
        <v>0</v>
      </c>
      <c r="U186" s="28"/>
    </row>
    <row r="187" spans="1:21" s="12" customFormat="1" ht="22.9" customHeight="1" x14ac:dyDescent="0.2">
      <c r="B187" s="117"/>
      <c r="D187" s="118" t="s">
        <v>57</v>
      </c>
      <c r="E187" s="125" t="s">
        <v>226</v>
      </c>
      <c r="F187" s="125" t="s">
        <v>227</v>
      </c>
      <c r="J187" s="126">
        <f>SUM(J188)</f>
        <v>0</v>
      </c>
      <c r="L187" s="117"/>
      <c r="M187" s="121"/>
      <c r="N187" s="122"/>
      <c r="O187" s="122"/>
      <c r="P187" s="123">
        <f>P188</f>
        <v>0</v>
      </c>
      <c r="Q187" s="122"/>
      <c r="R187" s="123">
        <f>R188</f>
        <v>0</v>
      </c>
      <c r="S187" s="122"/>
      <c r="T187" s="124">
        <f>T188</f>
        <v>0</v>
      </c>
    </row>
    <row r="188" spans="1:21" s="2" customFormat="1" ht="21" customHeight="1" x14ac:dyDescent="0.2">
      <c r="A188" s="28"/>
      <c r="B188" s="127"/>
      <c r="C188" s="128">
        <v>40</v>
      </c>
      <c r="D188" s="128" t="s">
        <v>99</v>
      </c>
      <c r="E188" s="129" t="s">
        <v>299</v>
      </c>
      <c r="F188" s="130" t="s">
        <v>342</v>
      </c>
      <c r="G188" s="131" t="s">
        <v>224</v>
      </c>
      <c r="H188" s="132">
        <v>1</v>
      </c>
      <c r="I188" s="189"/>
      <c r="J188" s="133">
        <f>ROUND(I188*H188,2)</f>
        <v>0</v>
      </c>
      <c r="K188" s="130" t="s">
        <v>1</v>
      </c>
      <c r="L188" s="29"/>
      <c r="M188" s="165" t="s">
        <v>1</v>
      </c>
      <c r="N188" s="166" t="s">
        <v>25</v>
      </c>
      <c r="O188" s="167">
        <v>0</v>
      </c>
      <c r="P188" s="167">
        <f>O188*H188</f>
        <v>0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U188" s="28"/>
    </row>
    <row r="189" spans="1:21" s="2" customFormat="1" ht="6.95" customHeight="1" x14ac:dyDescent="0.2">
      <c r="A189" s="28"/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29"/>
      <c r="M189" s="28"/>
      <c r="O189" s="28"/>
      <c r="P189" s="28"/>
      <c r="Q189" s="28"/>
      <c r="R189" s="28"/>
      <c r="S189" s="28"/>
      <c r="T189" s="28"/>
      <c r="U189" s="28"/>
    </row>
  </sheetData>
  <autoFilter ref="C123:K188"/>
  <mergeCells count="9">
    <mergeCell ref="E87:H87"/>
    <mergeCell ref="E114:H114"/>
    <mergeCell ref="E116:H116"/>
    <mergeCell ref="L2:U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.19685039370078741"/>
  <pageSetup paperSize="9" scale="76" fitToHeight="100" orientation="portrait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0"/>
  <sheetViews>
    <sheetView showGridLines="0" topLeftCell="A110" workbookViewId="0">
      <selection activeCell="I128" sqref="I128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</cols>
  <sheetData>
    <row r="1" spans="1:21" x14ac:dyDescent="0.2">
      <c r="A1" s="80"/>
    </row>
    <row r="2" spans="1:21" s="1" customFormat="1" ht="36.950000000000003" customHeight="1" x14ac:dyDescent="0.2">
      <c r="L2" s="249" t="s">
        <v>3</v>
      </c>
      <c r="M2" s="226"/>
      <c r="N2" s="226"/>
      <c r="O2" s="226"/>
      <c r="P2" s="226"/>
      <c r="Q2" s="226"/>
      <c r="R2" s="226"/>
      <c r="S2" s="226"/>
      <c r="T2" s="226"/>
      <c r="U2" s="226"/>
    </row>
    <row r="3" spans="1:21" s="1" customFormat="1" ht="6.95" customHeight="1" x14ac:dyDescent="0.2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21" s="1" customFormat="1" ht="24.95" customHeight="1" x14ac:dyDescent="0.2">
      <c r="B4" s="19"/>
      <c r="D4" s="20" t="s">
        <v>67</v>
      </c>
      <c r="L4" s="19"/>
      <c r="M4" s="81" t="s">
        <v>5</v>
      </c>
    </row>
    <row r="5" spans="1:21" s="1" customFormat="1" ht="6.95" customHeight="1" x14ac:dyDescent="0.2">
      <c r="B5" s="19"/>
      <c r="L5" s="19"/>
    </row>
    <row r="6" spans="1:21" s="1" customFormat="1" ht="12" customHeight="1" x14ac:dyDescent="0.2">
      <c r="B6" s="19"/>
      <c r="D6" s="25" t="s">
        <v>7</v>
      </c>
      <c r="L6" s="19"/>
    </row>
    <row r="7" spans="1:21" s="1" customFormat="1" ht="16.5" customHeight="1" x14ac:dyDescent="0.2">
      <c r="B7" s="19"/>
      <c r="E7" s="264" t="str">
        <f>'Rekapitulace stavby'!K6</f>
        <v>ZTV Bernartice 8. května</v>
      </c>
      <c r="F7" s="265"/>
      <c r="G7" s="265"/>
      <c r="H7" s="265"/>
      <c r="L7" s="19"/>
    </row>
    <row r="8" spans="1:21" s="2" customFormat="1" ht="12" customHeight="1" x14ac:dyDescent="0.2">
      <c r="A8" s="28"/>
      <c r="B8" s="29"/>
      <c r="C8" s="28"/>
      <c r="D8" s="25" t="s">
        <v>70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</row>
    <row r="9" spans="1:21" s="2" customFormat="1" ht="16.5" customHeight="1" x14ac:dyDescent="0.2">
      <c r="A9" s="28"/>
      <c r="B9" s="29"/>
      <c r="C9" s="28"/>
      <c r="D9" s="28"/>
      <c r="E9" s="250" t="s">
        <v>300</v>
      </c>
      <c r="F9" s="263"/>
      <c r="G9" s="263"/>
      <c r="H9" s="263"/>
      <c r="I9" s="28"/>
      <c r="J9" s="28"/>
      <c r="K9" s="28"/>
      <c r="L9" s="38"/>
      <c r="S9" s="28"/>
      <c r="T9" s="28"/>
      <c r="U9" s="28"/>
    </row>
    <row r="10" spans="1:21" s="2" customFormat="1" x14ac:dyDescent="0.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</row>
    <row r="11" spans="1:21" s="2" customFormat="1" ht="12" customHeight="1" x14ac:dyDescent="0.2">
      <c r="A11" s="28"/>
      <c r="B11" s="29"/>
      <c r="C11" s="28"/>
      <c r="D11" s="25" t="s">
        <v>8</v>
      </c>
      <c r="E11" s="28"/>
      <c r="F11" s="23" t="s">
        <v>1</v>
      </c>
      <c r="G11" s="28"/>
      <c r="H11" s="28"/>
      <c r="I11" s="25" t="s">
        <v>9</v>
      </c>
      <c r="J11" s="23" t="s">
        <v>1</v>
      </c>
      <c r="K11" s="28"/>
      <c r="L11" s="38"/>
      <c r="S11" s="28"/>
      <c r="T11" s="28"/>
      <c r="U11" s="28"/>
    </row>
    <row r="12" spans="1:21" s="2" customFormat="1" ht="12" customHeight="1" x14ac:dyDescent="0.2">
      <c r="A12" s="28"/>
      <c r="B12" s="29"/>
      <c r="C12" s="28"/>
      <c r="D12" s="25" t="s">
        <v>10</v>
      </c>
      <c r="E12" s="28"/>
      <c r="F12" s="23" t="s">
        <v>11</v>
      </c>
      <c r="G12" s="28"/>
      <c r="H12" s="28"/>
      <c r="I12" s="25" t="s">
        <v>12</v>
      </c>
      <c r="J12" s="51">
        <f>'Rekapitulace stavby'!AN8</f>
        <v>0</v>
      </c>
      <c r="K12" s="28"/>
      <c r="L12" s="38"/>
      <c r="S12" s="28"/>
      <c r="T12" s="28"/>
      <c r="U12" s="28"/>
    </row>
    <row r="13" spans="1:21" s="2" customFormat="1" ht="10.9" customHeight="1" x14ac:dyDescent="0.2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</row>
    <row r="14" spans="1:21" s="2" customFormat="1" ht="12" customHeight="1" x14ac:dyDescent="0.2">
      <c r="A14" s="28"/>
      <c r="B14" s="29"/>
      <c r="C14" s="28"/>
      <c r="D14" s="25" t="s">
        <v>13</v>
      </c>
      <c r="E14" s="28"/>
      <c r="F14" s="28"/>
      <c r="G14" s="28"/>
      <c r="H14" s="28"/>
      <c r="I14" s="25" t="s">
        <v>14</v>
      </c>
      <c r="J14" s="23" t="str">
        <f>IF('Rekapitulace stavby'!AN10="","",'Rekapitulace stavby'!AN10)</f>
        <v>002495360</v>
      </c>
      <c r="K14" s="28"/>
      <c r="L14" s="38"/>
      <c r="S14" s="28"/>
      <c r="T14" s="28"/>
      <c r="U14" s="28"/>
    </row>
    <row r="15" spans="1:21" s="2" customFormat="1" ht="18" customHeight="1" x14ac:dyDescent="0.2">
      <c r="A15" s="28"/>
      <c r="B15" s="29"/>
      <c r="C15" s="28"/>
      <c r="D15" s="28"/>
      <c r="E15" s="23" t="str">
        <f>IF('Rekapitulace stavby'!E11="","",'Rekapitulace stavby'!E11)</f>
        <v>Městys Bernartice, Náměstí svobody 33, 398 43 Bernartice</v>
      </c>
      <c r="F15" s="28"/>
      <c r="G15" s="28"/>
      <c r="H15" s="28"/>
      <c r="I15" s="25" t="s">
        <v>15</v>
      </c>
      <c r="J15" s="23" t="str">
        <f>IF('Rekapitulace stavby'!AN11="","",'Rekapitulace stavby'!AN11)</f>
        <v>CZ00249530</v>
      </c>
      <c r="K15" s="28"/>
      <c r="L15" s="38"/>
      <c r="S15" s="28"/>
      <c r="T15" s="28"/>
      <c r="U15" s="28"/>
    </row>
    <row r="16" spans="1:21" s="2" customFormat="1" ht="6.95" customHeight="1" x14ac:dyDescent="0.2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</row>
    <row r="17" spans="1:21" s="2" customFormat="1" ht="12" customHeight="1" x14ac:dyDescent="0.2">
      <c r="A17" s="28"/>
      <c r="B17" s="29"/>
      <c r="C17" s="28"/>
      <c r="D17" s="25" t="s">
        <v>16</v>
      </c>
      <c r="E17" s="28"/>
      <c r="F17" s="28"/>
      <c r="G17" s="28"/>
      <c r="H17" s="28"/>
      <c r="I17" s="25" t="s">
        <v>14</v>
      </c>
      <c r="J17" s="23">
        <f>'Rekapitulace stavby'!AN13</f>
        <v>0</v>
      </c>
      <c r="K17" s="28"/>
      <c r="L17" s="38"/>
      <c r="S17" s="28"/>
      <c r="T17" s="28"/>
      <c r="U17" s="28"/>
    </row>
    <row r="18" spans="1:21" s="2" customFormat="1" ht="18" customHeight="1" x14ac:dyDescent="0.2">
      <c r="A18" s="28"/>
      <c r="B18" s="29"/>
      <c r="C18" s="28"/>
      <c r="D18" s="28"/>
      <c r="E18" s="225">
        <f>'Rekapitulace stavby'!E14</f>
        <v>0</v>
      </c>
      <c r="F18" s="225"/>
      <c r="G18" s="225"/>
      <c r="H18" s="225"/>
      <c r="I18" s="25" t="s">
        <v>15</v>
      </c>
      <c r="J18" s="23">
        <f>'Rekapitulace stavby'!AN14</f>
        <v>0</v>
      </c>
      <c r="K18" s="28"/>
      <c r="L18" s="38"/>
      <c r="S18" s="28"/>
      <c r="T18" s="28"/>
      <c r="U18" s="28"/>
    </row>
    <row r="19" spans="1:21" s="2" customFormat="1" ht="6.95" customHeight="1" x14ac:dyDescent="0.2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</row>
    <row r="20" spans="1:21" s="2" customFormat="1" ht="12" customHeight="1" x14ac:dyDescent="0.2">
      <c r="A20" s="28"/>
      <c r="B20" s="29"/>
      <c r="C20" s="28"/>
      <c r="D20" s="25" t="s">
        <v>17</v>
      </c>
      <c r="E20" s="28"/>
      <c r="F20" s="28"/>
      <c r="G20" s="28"/>
      <c r="H20" s="28"/>
      <c r="I20" s="25" t="s">
        <v>14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</row>
    <row r="21" spans="1:21" s="2" customFormat="1" ht="18" customHeight="1" x14ac:dyDescent="0.2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15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</row>
    <row r="22" spans="1:21" s="2" customFormat="1" ht="6.95" customHeight="1" x14ac:dyDescent="0.2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</row>
    <row r="23" spans="1:21" s="2" customFormat="1" ht="12" customHeight="1" x14ac:dyDescent="0.2">
      <c r="A23" s="28"/>
      <c r="B23" s="29"/>
      <c r="C23" s="28"/>
      <c r="D23" s="25" t="s">
        <v>18</v>
      </c>
      <c r="E23" s="28"/>
      <c r="F23" s="28"/>
      <c r="G23" s="28"/>
      <c r="H23" s="28"/>
      <c r="I23" s="25" t="s">
        <v>14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</row>
    <row r="24" spans="1:21" s="2" customFormat="1" ht="18" customHeight="1" x14ac:dyDescent="0.2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15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</row>
    <row r="25" spans="1:21" s="2" customFormat="1" ht="6.95" customHeight="1" x14ac:dyDescent="0.2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</row>
    <row r="26" spans="1:21" s="2" customFormat="1" ht="12" customHeight="1" x14ac:dyDescent="0.2">
      <c r="A26" s="28"/>
      <c r="B26" s="29"/>
      <c r="C26" s="28"/>
      <c r="D26" s="25" t="s">
        <v>19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</row>
    <row r="27" spans="1:21" s="8" customFormat="1" ht="16.5" customHeight="1" x14ac:dyDescent="0.2">
      <c r="A27" s="82"/>
      <c r="B27" s="83"/>
      <c r="C27" s="82"/>
      <c r="D27" s="82"/>
      <c r="E27" s="228" t="s">
        <v>1</v>
      </c>
      <c r="F27" s="228"/>
      <c r="G27" s="228"/>
      <c r="H27" s="228"/>
      <c r="I27" s="82"/>
      <c r="J27" s="82"/>
      <c r="K27" s="82"/>
      <c r="L27" s="84"/>
      <c r="S27" s="82"/>
      <c r="T27" s="82"/>
      <c r="U27" s="82"/>
    </row>
    <row r="28" spans="1:21" s="2" customFormat="1" ht="6.95" customHeight="1" x14ac:dyDescent="0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</row>
    <row r="29" spans="1:21" s="2" customFormat="1" ht="6.95" customHeight="1" x14ac:dyDescent="0.2">
      <c r="A29" s="28"/>
      <c r="B29" s="29"/>
      <c r="C29" s="28"/>
      <c r="D29" s="60"/>
      <c r="E29" s="60"/>
      <c r="F29" s="60"/>
      <c r="G29" s="60"/>
      <c r="H29" s="60"/>
      <c r="I29" s="60"/>
      <c r="J29" s="60"/>
      <c r="K29" s="60"/>
      <c r="L29" s="38"/>
      <c r="S29" s="28"/>
      <c r="T29" s="28"/>
      <c r="U29" s="28"/>
    </row>
    <row r="30" spans="1:21" s="2" customFormat="1" ht="25.35" customHeight="1" x14ac:dyDescent="0.2">
      <c r="A30" s="28"/>
      <c r="B30" s="29"/>
      <c r="C30" s="28"/>
      <c r="D30" s="85" t="s">
        <v>20</v>
      </c>
      <c r="E30" s="28"/>
      <c r="F30" s="28"/>
      <c r="G30" s="28"/>
      <c r="H30" s="28"/>
      <c r="I30" s="28"/>
      <c r="J30" s="64">
        <f>ROUND(J125, 2)</f>
        <v>0</v>
      </c>
      <c r="K30" s="28"/>
      <c r="L30" s="38"/>
      <c r="S30" s="28"/>
      <c r="T30" s="28"/>
      <c r="U30" s="28"/>
    </row>
    <row r="31" spans="1:21" s="2" customFormat="1" ht="6.95" customHeight="1" x14ac:dyDescent="0.2">
      <c r="A31" s="28"/>
      <c r="B31" s="29"/>
      <c r="C31" s="28"/>
      <c r="D31" s="60"/>
      <c r="E31" s="60"/>
      <c r="F31" s="60"/>
      <c r="G31" s="60"/>
      <c r="H31" s="60"/>
      <c r="I31" s="60"/>
      <c r="J31" s="60"/>
      <c r="K31" s="60"/>
      <c r="L31" s="38"/>
      <c r="S31" s="28"/>
      <c r="T31" s="28"/>
      <c r="U31" s="28"/>
    </row>
    <row r="32" spans="1:21" s="2" customFormat="1" ht="14.45" customHeight="1" x14ac:dyDescent="0.2">
      <c r="A32" s="28"/>
      <c r="B32" s="29"/>
      <c r="C32" s="28"/>
      <c r="D32" s="28"/>
      <c r="E32" s="28"/>
      <c r="F32" s="32" t="s">
        <v>22</v>
      </c>
      <c r="G32" s="28"/>
      <c r="H32" s="28"/>
      <c r="I32" s="32" t="s">
        <v>21</v>
      </c>
      <c r="J32" s="32" t="s">
        <v>23</v>
      </c>
      <c r="K32" s="28"/>
      <c r="L32" s="38"/>
      <c r="S32" s="28"/>
      <c r="T32" s="28"/>
      <c r="U32" s="28"/>
    </row>
    <row r="33" spans="1:21" s="2" customFormat="1" ht="14.45" customHeight="1" x14ac:dyDescent="0.2">
      <c r="A33" s="28"/>
      <c r="B33" s="29"/>
      <c r="C33" s="28"/>
      <c r="D33" s="86" t="s">
        <v>24</v>
      </c>
      <c r="E33" s="25" t="s">
        <v>25</v>
      </c>
      <c r="F33" s="87">
        <f>ROUND((SUM(J30)),  2)</f>
        <v>0</v>
      </c>
      <c r="G33" s="28"/>
      <c r="H33" s="28"/>
      <c r="I33" s="88">
        <v>0.21</v>
      </c>
      <c r="J33" s="87">
        <f>ROUND(((SUM(F33))*I33),  2)</f>
        <v>0</v>
      </c>
      <c r="K33" s="28"/>
      <c r="L33" s="38"/>
      <c r="S33" s="28"/>
      <c r="T33" s="28"/>
      <c r="U33" s="28"/>
    </row>
    <row r="34" spans="1:21" s="2" customFormat="1" ht="14.45" customHeight="1" x14ac:dyDescent="0.2">
      <c r="A34" s="28"/>
      <c r="B34" s="29"/>
      <c r="C34" s="28"/>
      <c r="D34" s="28"/>
      <c r="E34" s="25" t="s">
        <v>26</v>
      </c>
      <c r="F34" s="87">
        <v>0</v>
      </c>
      <c r="G34" s="28"/>
      <c r="H34" s="28"/>
      <c r="I34" s="88">
        <v>0.15</v>
      </c>
      <c r="J34" s="87">
        <f>ROUND(((SUM(F34))*I34),  2)</f>
        <v>0</v>
      </c>
      <c r="K34" s="28"/>
      <c r="L34" s="38"/>
      <c r="S34" s="28"/>
      <c r="T34" s="28"/>
      <c r="U34" s="28"/>
    </row>
    <row r="35" spans="1:21" s="2" customFormat="1" ht="14.45" hidden="1" customHeight="1" x14ac:dyDescent="0.2">
      <c r="A35" s="28"/>
      <c r="B35" s="29"/>
      <c r="C35" s="28"/>
      <c r="D35" s="28"/>
      <c r="E35" s="25" t="s">
        <v>27</v>
      </c>
      <c r="F35" s="87" t="e">
        <f>ROUND((SUM(#REF!)),  2)</f>
        <v>#REF!</v>
      </c>
      <c r="G35" s="28"/>
      <c r="H35" s="28"/>
      <c r="I35" s="88">
        <v>0.21</v>
      </c>
      <c r="J35" s="87">
        <f>0</f>
        <v>0</v>
      </c>
      <c r="K35" s="28"/>
      <c r="L35" s="38"/>
      <c r="S35" s="28"/>
      <c r="T35" s="28"/>
      <c r="U35" s="28"/>
    </row>
    <row r="36" spans="1:21" s="2" customFormat="1" ht="14.45" hidden="1" customHeight="1" x14ac:dyDescent="0.2">
      <c r="A36" s="28"/>
      <c r="B36" s="29"/>
      <c r="C36" s="28"/>
      <c r="D36" s="28"/>
      <c r="E36" s="25" t="s">
        <v>28</v>
      </c>
      <c r="F36" s="87" t="e">
        <f>ROUND((SUM(#REF!)),  2)</f>
        <v>#REF!</v>
      </c>
      <c r="G36" s="28"/>
      <c r="H36" s="28"/>
      <c r="I36" s="88">
        <v>0.15</v>
      </c>
      <c r="J36" s="87">
        <f>0</f>
        <v>0</v>
      </c>
      <c r="K36" s="28"/>
      <c r="L36" s="38"/>
      <c r="S36" s="28"/>
      <c r="T36" s="28"/>
      <c r="U36" s="28"/>
    </row>
    <row r="37" spans="1:21" s="2" customFormat="1" ht="14.45" hidden="1" customHeight="1" x14ac:dyDescent="0.2">
      <c r="A37" s="28"/>
      <c r="B37" s="29"/>
      <c r="C37" s="28"/>
      <c r="D37" s="28"/>
      <c r="E37" s="25" t="s">
        <v>29</v>
      </c>
      <c r="F37" s="87" t="e">
        <f>ROUND((SUM(#REF!)),  2)</f>
        <v>#REF!</v>
      </c>
      <c r="G37" s="28"/>
      <c r="H37" s="28"/>
      <c r="I37" s="88">
        <v>0</v>
      </c>
      <c r="J37" s="87">
        <f>0</f>
        <v>0</v>
      </c>
      <c r="K37" s="28"/>
      <c r="L37" s="38"/>
      <c r="S37" s="28"/>
      <c r="T37" s="28"/>
      <c r="U37" s="28"/>
    </row>
    <row r="38" spans="1:21" s="2" customFormat="1" ht="6.95" customHeight="1" x14ac:dyDescent="0.2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</row>
    <row r="39" spans="1:21" s="2" customFormat="1" ht="25.35" customHeight="1" x14ac:dyDescent="0.2">
      <c r="A39" s="28"/>
      <c r="B39" s="29"/>
      <c r="C39" s="89"/>
      <c r="D39" s="90" t="s">
        <v>30</v>
      </c>
      <c r="E39" s="54"/>
      <c r="F39" s="54"/>
      <c r="G39" s="91" t="s">
        <v>31</v>
      </c>
      <c r="H39" s="92" t="s">
        <v>32</v>
      </c>
      <c r="I39" s="54"/>
      <c r="J39" s="93">
        <f>SUM(J30:J37)</f>
        <v>0</v>
      </c>
      <c r="K39" s="94"/>
      <c r="L39" s="38"/>
      <c r="S39" s="28"/>
      <c r="T39" s="28"/>
      <c r="U39" s="28"/>
    </row>
    <row r="40" spans="1:21" s="2" customFormat="1" ht="14.45" customHeight="1" x14ac:dyDescent="0.2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</row>
    <row r="41" spans="1:21" s="1" customFormat="1" ht="14.45" customHeight="1" x14ac:dyDescent="0.2">
      <c r="B41" s="19"/>
      <c r="L41" s="19"/>
    </row>
    <row r="42" spans="1:21" s="1" customFormat="1" ht="14.45" customHeight="1" x14ac:dyDescent="0.2">
      <c r="B42" s="19"/>
      <c r="L42" s="19"/>
    </row>
    <row r="43" spans="1:21" s="1" customFormat="1" ht="14.45" customHeight="1" x14ac:dyDescent="0.2">
      <c r="B43" s="19"/>
      <c r="L43" s="19"/>
    </row>
    <row r="44" spans="1:21" s="1" customFormat="1" ht="14.45" customHeight="1" x14ac:dyDescent="0.2">
      <c r="B44" s="19"/>
      <c r="L44" s="19"/>
    </row>
    <row r="45" spans="1:21" s="1" customFormat="1" ht="14.45" customHeight="1" x14ac:dyDescent="0.2">
      <c r="B45" s="19"/>
      <c r="L45" s="19"/>
    </row>
    <row r="46" spans="1:21" s="1" customFormat="1" ht="14.45" customHeight="1" x14ac:dyDescent="0.2">
      <c r="B46" s="19"/>
      <c r="L46" s="19"/>
    </row>
    <row r="47" spans="1:21" s="1" customFormat="1" ht="14.45" customHeight="1" x14ac:dyDescent="0.2">
      <c r="B47" s="19"/>
      <c r="L47" s="19"/>
    </row>
    <row r="48" spans="1:21" s="1" customFormat="1" ht="14.45" customHeight="1" x14ac:dyDescent="0.2">
      <c r="B48" s="19"/>
      <c r="L48" s="19"/>
    </row>
    <row r="49" spans="1:21" s="1" customFormat="1" ht="14.45" customHeight="1" x14ac:dyDescent="0.2">
      <c r="B49" s="19"/>
      <c r="L49" s="19"/>
    </row>
    <row r="50" spans="1:21" s="2" customFormat="1" ht="14.45" customHeight="1" x14ac:dyDescent="0.2">
      <c r="B50" s="38"/>
      <c r="D50" s="39" t="s">
        <v>33</v>
      </c>
      <c r="E50" s="40"/>
      <c r="F50" s="40"/>
      <c r="G50" s="39" t="s">
        <v>34</v>
      </c>
      <c r="H50" s="40"/>
      <c r="I50" s="40"/>
      <c r="J50" s="40"/>
      <c r="K50" s="40"/>
      <c r="L50" s="38"/>
    </row>
    <row r="51" spans="1:21" x14ac:dyDescent="0.2">
      <c r="B51" s="19"/>
      <c r="L51" s="19"/>
    </row>
    <row r="52" spans="1:21" x14ac:dyDescent="0.2">
      <c r="B52" s="19"/>
      <c r="L52" s="19"/>
    </row>
    <row r="53" spans="1:21" x14ac:dyDescent="0.2">
      <c r="B53" s="19"/>
      <c r="L53" s="19"/>
    </row>
    <row r="54" spans="1:21" x14ac:dyDescent="0.2">
      <c r="B54" s="19"/>
      <c r="L54" s="19"/>
    </row>
    <row r="55" spans="1:21" x14ac:dyDescent="0.2">
      <c r="B55" s="19"/>
      <c r="L55" s="19"/>
    </row>
    <row r="56" spans="1:21" x14ac:dyDescent="0.2">
      <c r="B56" s="19"/>
      <c r="L56" s="19"/>
    </row>
    <row r="57" spans="1:21" x14ac:dyDescent="0.2">
      <c r="B57" s="19"/>
      <c r="L57" s="19"/>
    </row>
    <row r="58" spans="1:21" x14ac:dyDescent="0.2">
      <c r="B58" s="19"/>
      <c r="L58" s="19"/>
    </row>
    <row r="59" spans="1:21" x14ac:dyDescent="0.2">
      <c r="B59" s="19"/>
      <c r="L59" s="19"/>
    </row>
    <row r="60" spans="1:21" x14ac:dyDescent="0.2">
      <c r="B60" s="19"/>
      <c r="L60" s="19"/>
    </row>
    <row r="61" spans="1:21" s="2" customFormat="1" ht="12.75" x14ac:dyDescent="0.2">
      <c r="A61" s="28"/>
      <c r="B61" s="29"/>
      <c r="C61" s="28"/>
      <c r="D61" s="41" t="s">
        <v>35</v>
      </c>
      <c r="E61" s="31"/>
      <c r="F61" s="95" t="s">
        <v>36</v>
      </c>
      <c r="G61" s="41" t="s">
        <v>35</v>
      </c>
      <c r="H61" s="31"/>
      <c r="I61" s="31"/>
      <c r="J61" s="96" t="s">
        <v>36</v>
      </c>
      <c r="K61" s="31"/>
      <c r="L61" s="38"/>
      <c r="S61" s="28"/>
      <c r="T61" s="28"/>
      <c r="U61" s="28"/>
    </row>
    <row r="62" spans="1:21" x14ac:dyDescent="0.2">
      <c r="B62" s="19"/>
      <c r="L62" s="19"/>
    </row>
    <row r="63" spans="1:21" x14ac:dyDescent="0.2">
      <c r="B63" s="19"/>
      <c r="L63" s="19"/>
    </row>
    <row r="64" spans="1:21" x14ac:dyDescent="0.2">
      <c r="B64" s="19"/>
      <c r="L64" s="19"/>
    </row>
    <row r="65" spans="1:21" s="2" customFormat="1" ht="12.75" x14ac:dyDescent="0.2">
      <c r="A65" s="28"/>
      <c r="B65" s="29"/>
      <c r="C65" s="28"/>
      <c r="D65" s="39" t="s">
        <v>37</v>
      </c>
      <c r="E65" s="42"/>
      <c r="F65" s="42"/>
      <c r="G65" s="39" t="s">
        <v>38</v>
      </c>
      <c r="H65" s="42"/>
      <c r="I65" s="42"/>
      <c r="J65" s="42"/>
      <c r="K65" s="42"/>
      <c r="L65" s="38"/>
      <c r="S65" s="28"/>
      <c r="T65" s="28"/>
      <c r="U65" s="28"/>
    </row>
    <row r="66" spans="1:21" x14ac:dyDescent="0.2">
      <c r="B66" s="19"/>
      <c r="G66" s="180" t="s">
        <v>366</v>
      </c>
      <c r="H66" s="169">
        <f>'Rekapitulace stavby'!AI65</f>
        <v>0</v>
      </c>
      <c r="L66" s="19"/>
    </row>
    <row r="67" spans="1:21" x14ac:dyDescent="0.2">
      <c r="B67" s="19"/>
      <c r="G67" s="180" t="s">
        <v>367</v>
      </c>
      <c r="H67" s="187">
        <f>'Rekapitulace stavby'!AI66</f>
        <v>0</v>
      </c>
      <c r="L67" s="19"/>
    </row>
    <row r="68" spans="1:21" x14ac:dyDescent="0.2">
      <c r="B68" s="19"/>
      <c r="G68" s="180" t="s">
        <v>14</v>
      </c>
      <c r="H68" s="169">
        <f>'Rekapitulace stavby'!AI67</f>
        <v>0</v>
      </c>
      <c r="L68" s="19"/>
    </row>
    <row r="69" spans="1:21" x14ac:dyDescent="0.2">
      <c r="B69" s="19"/>
      <c r="G69" s="180" t="s">
        <v>15</v>
      </c>
      <c r="H69" s="169">
        <f>'Rekapitulace stavby'!AI68</f>
        <v>0</v>
      </c>
      <c r="L69" s="19"/>
    </row>
    <row r="70" spans="1:21" x14ac:dyDescent="0.2">
      <c r="B70" s="19"/>
      <c r="G70" s="180" t="s">
        <v>368</v>
      </c>
      <c r="H70" s="169">
        <f>'Rekapitulace stavby'!AI69</f>
        <v>0</v>
      </c>
      <c r="L70" s="19"/>
    </row>
    <row r="71" spans="1:21" x14ac:dyDescent="0.2">
      <c r="B71" s="19"/>
      <c r="G71" s="180" t="s">
        <v>12</v>
      </c>
      <c r="H71" s="188">
        <f>'Rekapitulace stavby'!AI70</f>
        <v>0</v>
      </c>
      <c r="L71" s="19"/>
    </row>
    <row r="72" spans="1:21" x14ac:dyDescent="0.2">
      <c r="B72" s="19"/>
      <c r="G72" s="180" t="s">
        <v>369</v>
      </c>
      <c r="L72" s="19"/>
    </row>
    <row r="73" spans="1:21" x14ac:dyDescent="0.2">
      <c r="B73" s="19"/>
      <c r="L73" s="19"/>
    </row>
    <row r="74" spans="1:21" x14ac:dyDescent="0.2">
      <c r="B74" s="19"/>
      <c r="L74" s="19"/>
    </row>
    <row r="75" spans="1:21" x14ac:dyDescent="0.2">
      <c r="B75" s="19"/>
      <c r="L75" s="19"/>
    </row>
    <row r="76" spans="1:21" s="2" customFormat="1" ht="12.75" x14ac:dyDescent="0.2">
      <c r="A76" s="28"/>
      <c r="B76" s="29"/>
      <c r="C76" s="28"/>
      <c r="D76" s="41" t="s">
        <v>35</v>
      </c>
      <c r="E76" s="31"/>
      <c r="F76" s="95" t="s">
        <v>36</v>
      </c>
      <c r="G76" s="41" t="s">
        <v>35</v>
      </c>
      <c r="H76" s="31"/>
      <c r="I76" s="31"/>
      <c r="J76" s="96" t="s">
        <v>36</v>
      </c>
      <c r="K76" s="31"/>
      <c r="L76" s="38"/>
      <c r="S76" s="28"/>
      <c r="T76" s="28"/>
      <c r="U76" s="28"/>
    </row>
    <row r="77" spans="1:21" s="2" customFormat="1" ht="14.45" customHeight="1" x14ac:dyDescent="0.2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</row>
    <row r="81" spans="1:21" s="2" customFormat="1" ht="6.95" customHeight="1" x14ac:dyDescent="0.2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</row>
    <row r="82" spans="1:21" s="2" customFormat="1" ht="24.95" customHeight="1" x14ac:dyDescent="0.2">
      <c r="A82" s="28"/>
      <c r="B82" s="29"/>
      <c r="C82" s="20" t="s">
        <v>72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</row>
    <row r="83" spans="1:21" s="2" customFormat="1" ht="6.95" customHeight="1" x14ac:dyDescent="0.2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</row>
    <row r="84" spans="1:21" s="2" customFormat="1" ht="12" customHeight="1" x14ac:dyDescent="0.2">
      <c r="A84" s="28"/>
      <c r="B84" s="29"/>
      <c r="C84" s="25" t="s">
        <v>7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</row>
    <row r="85" spans="1:21" s="2" customFormat="1" ht="16.5" customHeight="1" x14ac:dyDescent="0.2">
      <c r="A85" s="28"/>
      <c r="B85" s="29"/>
      <c r="C85" s="28"/>
      <c r="D85" s="28"/>
      <c r="E85" s="264" t="str">
        <f>E7</f>
        <v>ZTV Bernartice 8. května</v>
      </c>
      <c r="F85" s="265"/>
      <c r="G85" s="265"/>
      <c r="H85" s="265"/>
      <c r="I85" s="28"/>
      <c r="J85" s="28"/>
      <c r="K85" s="28"/>
      <c r="L85" s="38"/>
      <c r="S85" s="28"/>
      <c r="T85" s="28"/>
      <c r="U85" s="28"/>
    </row>
    <row r="86" spans="1:21" s="2" customFormat="1" ht="12" customHeight="1" x14ac:dyDescent="0.2">
      <c r="A86" s="28"/>
      <c r="B86" s="29"/>
      <c r="C86" s="25" t="s">
        <v>70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</row>
    <row r="87" spans="1:21" s="2" customFormat="1" ht="16.5" customHeight="1" x14ac:dyDescent="0.2">
      <c r="A87" s="28"/>
      <c r="B87" s="29"/>
      <c r="C87" s="28"/>
      <c r="D87" s="28"/>
      <c r="E87" s="250" t="str">
        <f>E9</f>
        <v>D.2.3. - plynovod a plynovodní přípojky</v>
      </c>
      <c r="F87" s="263"/>
      <c r="G87" s="263"/>
      <c r="H87" s="263"/>
      <c r="I87" s="28"/>
      <c r="J87" s="28"/>
      <c r="K87" s="28"/>
      <c r="L87" s="38"/>
      <c r="S87" s="28"/>
      <c r="T87" s="28"/>
      <c r="U87" s="28"/>
    </row>
    <row r="88" spans="1:21" s="2" customFormat="1" ht="6.95" customHeight="1" x14ac:dyDescent="0.2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</row>
    <row r="89" spans="1:21" s="2" customFormat="1" ht="12" customHeight="1" x14ac:dyDescent="0.2">
      <c r="A89" s="28"/>
      <c r="B89" s="29"/>
      <c r="C89" s="25" t="s">
        <v>10</v>
      </c>
      <c r="D89" s="28"/>
      <c r="E89" s="28"/>
      <c r="F89" s="23" t="str">
        <f>F12</f>
        <v xml:space="preserve"> </v>
      </c>
      <c r="G89" s="28"/>
      <c r="H89" s="28"/>
      <c r="I89" s="25" t="s">
        <v>12</v>
      </c>
      <c r="J89" s="51">
        <f>IF(J12="","",J12)</f>
        <v>0</v>
      </c>
      <c r="K89" s="28"/>
      <c r="L89" s="38"/>
      <c r="S89" s="28"/>
      <c r="T89" s="28"/>
      <c r="U89" s="28"/>
    </row>
    <row r="90" spans="1:21" s="2" customFormat="1" ht="6.95" customHeight="1" x14ac:dyDescent="0.2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</row>
    <row r="91" spans="1:21" s="2" customFormat="1" ht="15.2" customHeight="1" x14ac:dyDescent="0.2">
      <c r="A91" s="28"/>
      <c r="B91" s="29"/>
      <c r="C91" s="25" t="s">
        <v>13</v>
      </c>
      <c r="D91" s="28"/>
      <c r="E91" s="28"/>
      <c r="F91" s="23" t="str">
        <f>E15</f>
        <v>Městys Bernartice, Náměstí svobody 33, 398 43 Bernartice</v>
      </c>
      <c r="G91" s="28"/>
      <c r="H91" s="28"/>
      <c r="I91" s="25" t="s">
        <v>17</v>
      </c>
      <c r="J91" s="26" t="str">
        <f>E21</f>
        <v xml:space="preserve"> </v>
      </c>
      <c r="K91" s="28"/>
      <c r="L91" s="38"/>
      <c r="S91" s="28"/>
      <c r="T91" s="28"/>
      <c r="U91" s="28"/>
    </row>
    <row r="92" spans="1:21" s="2" customFormat="1" ht="15.2" customHeight="1" x14ac:dyDescent="0.2">
      <c r="A92" s="28"/>
      <c r="B92" s="29"/>
      <c r="C92" s="25" t="s">
        <v>16</v>
      </c>
      <c r="D92" s="28"/>
      <c r="E92" s="28"/>
      <c r="F92" s="23">
        <f>IF(E18="","",E18)</f>
        <v>0</v>
      </c>
      <c r="G92" s="28"/>
      <c r="H92" s="28"/>
      <c r="I92" s="25" t="s">
        <v>18</v>
      </c>
      <c r="J92" s="26" t="str">
        <f>E24</f>
        <v xml:space="preserve"> </v>
      </c>
      <c r="K92" s="28"/>
      <c r="L92" s="38"/>
      <c r="S92" s="28"/>
      <c r="T92" s="28"/>
      <c r="U92" s="28"/>
    </row>
    <row r="93" spans="1:21" s="2" customFormat="1" ht="10.35" customHeight="1" x14ac:dyDescent="0.2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</row>
    <row r="94" spans="1:21" s="2" customFormat="1" ht="29.25" customHeight="1" x14ac:dyDescent="0.2">
      <c r="A94" s="28"/>
      <c r="B94" s="29"/>
      <c r="C94" s="97" t="s">
        <v>73</v>
      </c>
      <c r="D94" s="89"/>
      <c r="E94" s="89"/>
      <c r="F94" s="89"/>
      <c r="G94" s="89"/>
      <c r="H94" s="89"/>
      <c r="I94" s="89"/>
      <c r="J94" s="98" t="s">
        <v>74</v>
      </c>
      <c r="K94" s="89"/>
      <c r="L94" s="38"/>
      <c r="S94" s="28"/>
      <c r="T94" s="28"/>
      <c r="U94" s="28"/>
    </row>
    <row r="95" spans="1:21" s="2" customFormat="1" ht="10.35" customHeight="1" x14ac:dyDescent="0.2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</row>
    <row r="96" spans="1:21" s="2" customFormat="1" ht="22.9" customHeight="1" x14ac:dyDescent="0.2">
      <c r="A96" s="28"/>
      <c r="B96" s="29"/>
      <c r="C96" s="99" t="s">
        <v>75</v>
      </c>
      <c r="D96" s="28"/>
      <c r="E96" s="28"/>
      <c r="F96" s="28"/>
      <c r="G96" s="28"/>
      <c r="H96" s="28"/>
      <c r="I96" s="28"/>
      <c r="J96" s="64">
        <f>J125</f>
        <v>0</v>
      </c>
      <c r="K96" s="28"/>
      <c r="L96" s="38"/>
      <c r="S96" s="28"/>
      <c r="T96" s="28"/>
      <c r="U96" s="28"/>
    </row>
    <row r="97" spans="1:21" s="9" customFormat="1" ht="24.95" customHeight="1" x14ac:dyDescent="0.2">
      <c r="B97" s="100"/>
      <c r="D97" s="101" t="s">
        <v>76</v>
      </c>
      <c r="E97" s="102"/>
      <c r="F97" s="102"/>
      <c r="G97" s="102"/>
      <c r="H97" s="102"/>
      <c r="I97" s="102"/>
      <c r="J97" s="103">
        <f>J126</f>
        <v>0</v>
      </c>
      <c r="L97" s="100"/>
    </row>
    <row r="98" spans="1:21" s="10" customFormat="1" ht="19.899999999999999" customHeight="1" x14ac:dyDescent="0.2">
      <c r="B98" s="104"/>
      <c r="D98" s="105" t="s">
        <v>77</v>
      </c>
      <c r="E98" s="106"/>
      <c r="F98" s="106"/>
      <c r="G98" s="106"/>
      <c r="H98" s="106"/>
      <c r="I98" s="106"/>
      <c r="J98" s="107">
        <f>J127</f>
        <v>0</v>
      </c>
      <c r="L98" s="104"/>
    </row>
    <row r="99" spans="1:21" s="10" customFormat="1" ht="19.899999999999999" customHeight="1" x14ac:dyDescent="0.2">
      <c r="B99" s="104"/>
      <c r="D99" s="105" t="s">
        <v>78</v>
      </c>
      <c r="E99" s="106"/>
      <c r="F99" s="106"/>
      <c r="G99" s="106"/>
      <c r="H99" s="106"/>
      <c r="I99" s="106"/>
      <c r="J99" s="107">
        <f>J150</f>
        <v>0</v>
      </c>
      <c r="L99" s="104"/>
    </row>
    <row r="100" spans="1:21" s="10" customFormat="1" ht="19.899999999999999" customHeight="1" x14ac:dyDescent="0.2">
      <c r="B100" s="104"/>
      <c r="D100" s="105" t="s">
        <v>79</v>
      </c>
      <c r="E100" s="106"/>
      <c r="F100" s="106"/>
      <c r="G100" s="106"/>
      <c r="H100" s="106"/>
      <c r="I100" s="106"/>
      <c r="J100" s="107">
        <f>J153</f>
        <v>0</v>
      </c>
      <c r="L100" s="104"/>
    </row>
    <row r="101" spans="1:21" s="9" customFormat="1" ht="24.95" customHeight="1" x14ac:dyDescent="0.2">
      <c r="B101" s="100"/>
      <c r="D101" s="101" t="s">
        <v>301</v>
      </c>
      <c r="E101" s="102"/>
      <c r="F101" s="102"/>
      <c r="G101" s="102"/>
      <c r="H101" s="102"/>
      <c r="I101" s="102"/>
      <c r="J101" s="103">
        <f>J169</f>
        <v>0</v>
      </c>
      <c r="L101" s="100"/>
    </row>
    <row r="102" spans="1:21" s="10" customFormat="1" ht="19.899999999999999" customHeight="1" x14ac:dyDescent="0.2">
      <c r="B102" s="104"/>
      <c r="D102" s="105" t="s">
        <v>302</v>
      </c>
      <c r="E102" s="106"/>
      <c r="F102" s="106"/>
      <c r="G102" s="106"/>
      <c r="H102" s="106"/>
      <c r="I102" s="106"/>
      <c r="J102" s="107">
        <f>J170</f>
        <v>0</v>
      </c>
      <c r="L102" s="104"/>
    </row>
    <row r="103" spans="1:21" s="9" customFormat="1" ht="24.95" customHeight="1" x14ac:dyDescent="0.2">
      <c r="B103" s="100"/>
      <c r="D103" s="101" t="s">
        <v>80</v>
      </c>
      <c r="E103" s="102"/>
      <c r="F103" s="102"/>
      <c r="G103" s="102"/>
      <c r="H103" s="102"/>
      <c r="I103" s="102"/>
      <c r="J103" s="103">
        <f>J175</f>
        <v>0</v>
      </c>
      <c r="L103" s="100"/>
    </row>
    <row r="104" spans="1:21" s="10" customFormat="1" ht="19.899999999999999" customHeight="1" x14ac:dyDescent="0.2">
      <c r="B104" s="104"/>
      <c r="D104" s="105" t="s">
        <v>81</v>
      </c>
      <c r="E104" s="106"/>
      <c r="F104" s="106"/>
      <c r="G104" s="106"/>
      <c r="H104" s="106"/>
      <c r="I104" s="106"/>
      <c r="J104" s="107">
        <f>J176</f>
        <v>0</v>
      </c>
      <c r="L104" s="104"/>
    </row>
    <row r="105" spans="1:21" s="10" customFormat="1" ht="19.899999999999999" customHeight="1" x14ac:dyDescent="0.2">
      <c r="B105" s="104"/>
      <c r="D105" s="105" t="s">
        <v>82</v>
      </c>
      <c r="E105" s="106"/>
      <c r="F105" s="106"/>
      <c r="G105" s="106"/>
      <c r="H105" s="106"/>
      <c r="I105" s="106"/>
      <c r="J105" s="107">
        <f>J178</f>
        <v>0</v>
      </c>
      <c r="L105" s="104"/>
    </row>
    <row r="106" spans="1:21" s="2" customFormat="1" ht="21.75" customHeight="1" x14ac:dyDescent="0.2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</row>
    <row r="107" spans="1:21" s="2" customFormat="1" ht="6.95" customHeight="1" x14ac:dyDescent="0.2">
      <c r="A107" s="28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8"/>
      <c r="S107" s="28"/>
      <c r="T107" s="28"/>
      <c r="U107" s="28"/>
    </row>
    <row r="111" spans="1:21" s="2" customFormat="1" ht="6.95" customHeight="1" x14ac:dyDescent="0.2">
      <c r="A111" s="28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8"/>
      <c r="S111" s="28"/>
      <c r="T111" s="28"/>
      <c r="U111" s="28"/>
    </row>
    <row r="112" spans="1:21" s="2" customFormat="1" ht="24.95" customHeight="1" x14ac:dyDescent="0.2">
      <c r="A112" s="28"/>
      <c r="B112" s="29"/>
      <c r="C112" s="20" t="s">
        <v>83</v>
      </c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</row>
    <row r="113" spans="1:21" s="2" customFormat="1" ht="6.95" customHeight="1" x14ac:dyDescent="0.2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</row>
    <row r="114" spans="1:21" s="2" customFormat="1" ht="12" customHeight="1" x14ac:dyDescent="0.2">
      <c r="A114" s="28"/>
      <c r="B114" s="29"/>
      <c r="C114" s="25" t="s">
        <v>7</v>
      </c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</row>
    <row r="115" spans="1:21" s="2" customFormat="1" ht="16.5" customHeight="1" x14ac:dyDescent="0.2">
      <c r="A115" s="28"/>
      <c r="B115" s="29"/>
      <c r="C115" s="28"/>
      <c r="D115" s="28"/>
      <c r="E115" s="264" t="str">
        <f>E7</f>
        <v>ZTV Bernartice 8. května</v>
      </c>
      <c r="F115" s="265"/>
      <c r="G115" s="265"/>
      <c r="H115" s="265"/>
      <c r="I115" s="28"/>
      <c r="J115" s="28"/>
      <c r="K115" s="28"/>
      <c r="L115" s="38"/>
      <c r="S115" s="28"/>
      <c r="T115" s="28"/>
      <c r="U115" s="28"/>
    </row>
    <row r="116" spans="1:21" s="2" customFormat="1" ht="12" customHeight="1" x14ac:dyDescent="0.2">
      <c r="A116" s="28"/>
      <c r="B116" s="29"/>
      <c r="C116" s="25" t="s">
        <v>70</v>
      </c>
      <c r="D116" s="28"/>
      <c r="E116" s="28"/>
      <c r="F116" s="28"/>
      <c r="G116" s="28"/>
      <c r="H116" s="28"/>
      <c r="I116" s="28"/>
      <c r="J116" s="28"/>
      <c r="K116" s="28"/>
      <c r="L116" s="38"/>
      <c r="S116" s="28"/>
      <c r="T116" s="28"/>
      <c r="U116" s="28"/>
    </row>
    <row r="117" spans="1:21" s="2" customFormat="1" ht="16.5" customHeight="1" x14ac:dyDescent="0.2">
      <c r="A117" s="28"/>
      <c r="B117" s="29"/>
      <c r="C117" s="28"/>
      <c r="D117" s="28"/>
      <c r="E117" s="250" t="str">
        <f>E9</f>
        <v>D.2.3. - plynovod a plynovodní přípojky</v>
      </c>
      <c r="F117" s="263"/>
      <c r="G117" s="263"/>
      <c r="H117" s="263"/>
      <c r="I117" s="28"/>
      <c r="J117" s="28"/>
      <c r="K117" s="28"/>
      <c r="L117" s="38"/>
      <c r="S117" s="28"/>
      <c r="T117" s="28"/>
      <c r="U117" s="28"/>
    </row>
    <row r="118" spans="1:21" s="2" customFormat="1" ht="6.95" customHeight="1" x14ac:dyDescent="0.2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</row>
    <row r="119" spans="1:21" s="2" customFormat="1" ht="12" customHeight="1" x14ac:dyDescent="0.2">
      <c r="A119" s="28"/>
      <c r="B119" s="29"/>
      <c r="C119" s="25" t="s">
        <v>10</v>
      </c>
      <c r="D119" s="28"/>
      <c r="E119" s="28"/>
      <c r="F119" s="23" t="str">
        <f>F12</f>
        <v xml:space="preserve"> </v>
      </c>
      <c r="G119" s="28"/>
      <c r="H119" s="28"/>
      <c r="I119" s="25" t="s">
        <v>12</v>
      </c>
      <c r="J119" s="51">
        <f>IF(J12="","",J12)</f>
        <v>0</v>
      </c>
      <c r="K119" s="28"/>
      <c r="L119" s="38"/>
      <c r="S119" s="28"/>
      <c r="T119" s="28"/>
      <c r="U119" s="28"/>
    </row>
    <row r="120" spans="1:21" s="2" customFormat="1" ht="6.95" customHeight="1" x14ac:dyDescent="0.2">
      <c r="A120" s="28"/>
      <c r="B120" s="29"/>
      <c r="C120" s="28"/>
      <c r="D120" s="28"/>
      <c r="E120" s="28"/>
      <c r="F120" s="28"/>
      <c r="G120" s="28"/>
      <c r="H120" s="28"/>
      <c r="I120" s="28"/>
      <c r="J120" s="28"/>
      <c r="K120" s="28"/>
      <c r="L120" s="38"/>
      <c r="S120" s="28"/>
      <c r="T120" s="28"/>
      <c r="U120" s="28"/>
    </row>
    <row r="121" spans="1:21" s="2" customFormat="1" ht="15.2" customHeight="1" x14ac:dyDescent="0.2">
      <c r="A121" s="28"/>
      <c r="B121" s="29"/>
      <c r="C121" s="25" t="s">
        <v>13</v>
      </c>
      <c r="D121" s="28"/>
      <c r="E121" s="28"/>
      <c r="F121" s="23" t="str">
        <f>E15</f>
        <v>Městys Bernartice, Náměstí svobody 33, 398 43 Bernartice</v>
      </c>
      <c r="G121" s="28"/>
      <c r="H121" s="28"/>
      <c r="I121" s="25" t="s">
        <v>17</v>
      </c>
      <c r="J121" s="26" t="str">
        <f>E21</f>
        <v xml:space="preserve"> </v>
      </c>
      <c r="K121" s="28"/>
      <c r="L121" s="38"/>
      <c r="S121" s="28"/>
      <c r="T121" s="28"/>
      <c r="U121" s="28"/>
    </row>
    <row r="122" spans="1:21" s="2" customFormat="1" ht="15.2" customHeight="1" x14ac:dyDescent="0.2">
      <c r="A122" s="28"/>
      <c r="B122" s="29"/>
      <c r="C122" s="25" t="s">
        <v>16</v>
      </c>
      <c r="D122" s="28"/>
      <c r="E122" s="28"/>
      <c r="F122" s="23">
        <f>IF(E18="","",E18)</f>
        <v>0</v>
      </c>
      <c r="G122" s="28"/>
      <c r="H122" s="28"/>
      <c r="I122" s="25" t="s">
        <v>18</v>
      </c>
      <c r="J122" s="26" t="str">
        <f>E24</f>
        <v xml:space="preserve"> </v>
      </c>
      <c r="K122" s="28"/>
      <c r="L122" s="38"/>
      <c r="S122" s="28"/>
      <c r="T122" s="28"/>
      <c r="U122" s="28"/>
    </row>
    <row r="123" spans="1:21" s="2" customFormat="1" ht="10.35" customHeight="1" x14ac:dyDescent="0.2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</row>
    <row r="124" spans="1:21" s="11" customFormat="1" ht="29.25" customHeight="1" x14ac:dyDescent="0.2">
      <c r="A124" s="108"/>
      <c r="B124" s="109"/>
      <c r="C124" s="110" t="s">
        <v>84</v>
      </c>
      <c r="D124" s="111" t="s">
        <v>45</v>
      </c>
      <c r="E124" s="111" t="s">
        <v>41</v>
      </c>
      <c r="F124" s="111" t="s">
        <v>42</v>
      </c>
      <c r="G124" s="111" t="s">
        <v>85</v>
      </c>
      <c r="H124" s="111" t="s">
        <v>86</v>
      </c>
      <c r="I124" s="111" t="s">
        <v>87</v>
      </c>
      <c r="J124" s="111" t="s">
        <v>74</v>
      </c>
      <c r="K124" s="112" t="s">
        <v>88</v>
      </c>
      <c r="L124" s="113"/>
      <c r="M124" s="56" t="s">
        <v>1</v>
      </c>
      <c r="N124" s="57" t="s">
        <v>24</v>
      </c>
      <c r="O124" s="57" t="s">
        <v>89</v>
      </c>
      <c r="P124" s="57" t="s">
        <v>90</v>
      </c>
      <c r="Q124" s="57" t="s">
        <v>91</v>
      </c>
      <c r="R124" s="57" t="s">
        <v>92</v>
      </c>
      <c r="S124" s="57" t="s">
        <v>93</v>
      </c>
      <c r="T124" s="58" t="s">
        <v>94</v>
      </c>
      <c r="U124" s="108"/>
    </row>
    <row r="125" spans="1:21" s="2" customFormat="1" ht="22.9" customHeight="1" x14ac:dyDescent="0.25">
      <c r="A125" s="28"/>
      <c r="B125" s="29"/>
      <c r="C125" s="62" t="s">
        <v>95</v>
      </c>
      <c r="D125" s="28"/>
      <c r="E125" s="28"/>
      <c r="F125" s="28"/>
      <c r="G125" s="28"/>
      <c r="H125" s="28"/>
      <c r="I125" s="28"/>
      <c r="J125" s="114">
        <f>J126+J169+J175</f>
        <v>0</v>
      </c>
      <c r="K125" s="28"/>
      <c r="L125" s="29"/>
      <c r="M125" s="59"/>
      <c r="N125" s="52"/>
      <c r="O125" s="60"/>
      <c r="P125" s="115" t="e">
        <f>P126+P169+P175</f>
        <v>#REF!</v>
      </c>
      <c r="Q125" s="60"/>
      <c r="R125" s="115" t="e">
        <f>R126+R169+R175</f>
        <v>#REF!</v>
      </c>
      <c r="S125" s="60"/>
      <c r="T125" s="116" t="e">
        <f>T126+T169+T175</f>
        <v>#REF!</v>
      </c>
      <c r="U125" s="28"/>
    </row>
    <row r="126" spans="1:21" s="12" customFormat="1" ht="25.9" customHeight="1" x14ac:dyDescent="0.2">
      <c r="B126" s="117"/>
      <c r="D126" s="118" t="s">
        <v>57</v>
      </c>
      <c r="E126" s="119" t="s">
        <v>96</v>
      </c>
      <c r="F126" s="119" t="s">
        <v>97</v>
      </c>
      <c r="J126" s="120">
        <f>J127+J150+J153</f>
        <v>0</v>
      </c>
      <c r="L126" s="117"/>
      <c r="M126" s="121"/>
      <c r="N126" s="122"/>
      <c r="O126" s="122"/>
      <c r="P126" s="123">
        <f>P127+P150+P153</f>
        <v>167.97375</v>
      </c>
      <c r="Q126" s="122"/>
      <c r="R126" s="123">
        <f>R127+R150+R153</f>
        <v>0.19923999999999997</v>
      </c>
      <c r="S126" s="122"/>
      <c r="T126" s="124">
        <f>T127+T150+T153</f>
        <v>0</v>
      </c>
    </row>
    <row r="127" spans="1:21" s="12" customFormat="1" ht="22.9" customHeight="1" x14ac:dyDescent="0.2">
      <c r="B127" s="117"/>
      <c r="D127" s="118" t="s">
        <v>57</v>
      </c>
      <c r="E127" s="125" t="s">
        <v>61</v>
      </c>
      <c r="F127" s="125" t="s">
        <v>98</v>
      </c>
      <c r="J127" s="126">
        <f>SUM(J128:J147)</f>
        <v>0</v>
      </c>
      <c r="L127" s="117"/>
      <c r="M127" s="121"/>
      <c r="N127" s="122"/>
      <c r="O127" s="122"/>
      <c r="P127" s="123">
        <f>SUM(P128:P149)</f>
        <v>110.95</v>
      </c>
      <c r="Q127" s="122"/>
      <c r="R127" s="123">
        <f>SUM(R128:R149)</f>
        <v>2.1840000000000002E-2</v>
      </c>
      <c r="S127" s="122"/>
      <c r="T127" s="124">
        <f>SUM(T128:T149)</f>
        <v>0</v>
      </c>
    </row>
    <row r="128" spans="1:21" s="2" customFormat="1" ht="44.25" customHeight="1" x14ac:dyDescent="0.2">
      <c r="A128" s="28"/>
      <c r="B128" s="127"/>
      <c r="C128" s="128" t="s">
        <v>61</v>
      </c>
      <c r="D128" s="128" t="s">
        <v>99</v>
      </c>
      <c r="E128" s="129" t="s">
        <v>100</v>
      </c>
      <c r="F128" s="130" t="s">
        <v>101</v>
      </c>
      <c r="G128" s="131" t="s">
        <v>102</v>
      </c>
      <c r="H128" s="198">
        <v>94.5</v>
      </c>
      <c r="I128" s="189"/>
      <c r="J128" s="133">
        <f>ROUND(I128*H128,2)</f>
        <v>0</v>
      </c>
      <c r="K128" s="130" t="s">
        <v>103</v>
      </c>
      <c r="L128" s="29"/>
      <c r="M128" s="134" t="s">
        <v>1</v>
      </c>
      <c r="N128" s="135" t="s">
        <v>25</v>
      </c>
      <c r="O128" s="136">
        <v>0.67200000000000004</v>
      </c>
      <c r="P128" s="136">
        <f>O128*H128</f>
        <v>63.504000000000005</v>
      </c>
      <c r="Q128" s="136">
        <v>0</v>
      </c>
      <c r="R128" s="136">
        <f>Q128*H128</f>
        <v>0</v>
      </c>
      <c r="S128" s="136">
        <v>0</v>
      </c>
      <c r="T128" s="137">
        <f>S128*H128</f>
        <v>0</v>
      </c>
      <c r="U128" s="28"/>
    </row>
    <row r="129" spans="1:21" s="13" customFormat="1" x14ac:dyDescent="0.2">
      <c r="B129" s="138"/>
      <c r="D129" s="139" t="s">
        <v>105</v>
      </c>
      <c r="E129" s="140" t="s">
        <v>1</v>
      </c>
      <c r="F129" s="141" t="s">
        <v>379</v>
      </c>
      <c r="H129" s="199" t="s">
        <v>1</v>
      </c>
      <c r="L129" s="138"/>
      <c r="M129" s="142"/>
      <c r="N129" s="143"/>
      <c r="O129" s="143"/>
      <c r="P129" s="143"/>
      <c r="Q129" s="143"/>
      <c r="R129" s="143"/>
      <c r="S129" s="143"/>
      <c r="T129" s="144"/>
    </row>
    <row r="130" spans="1:21" s="14" customFormat="1" x14ac:dyDescent="0.2">
      <c r="B130" s="145"/>
      <c r="D130" s="139" t="s">
        <v>105</v>
      </c>
      <c r="E130" s="146" t="s">
        <v>230</v>
      </c>
      <c r="F130" s="147" t="s">
        <v>378</v>
      </c>
      <c r="H130" s="205">
        <v>94.5</v>
      </c>
      <c r="L130" s="145"/>
      <c r="M130" s="149"/>
      <c r="N130" s="150"/>
      <c r="O130" s="150"/>
      <c r="P130" s="150"/>
      <c r="Q130" s="150"/>
      <c r="R130" s="150"/>
      <c r="S130" s="150"/>
      <c r="T130" s="151"/>
    </row>
    <row r="131" spans="1:21" s="2" customFormat="1" ht="37.9" customHeight="1" x14ac:dyDescent="0.2">
      <c r="A131" s="28"/>
      <c r="B131" s="127"/>
      <c r="C131" s="128" t="s">
        <v>62</v>
      </c>
      <c r="D131" s="128" t="s">
        <v>99</v>
      </c>
      <c r="E131" s="129" t="s">
        <v>236</v>
      </c>
      <c r="F131" s="130" t="s">
        <v>237</v>
      </c>
      <c r="G131" s="131" t="s">
        <v>238</v>
      </c>
      <c r="H131" s="198">
        <v>26</v>
      </c>
      <c r="I131" s="189"/>
      <c r="J131" s="133">
        <f>ROUND(I131*H131,2)</f>
        <v>0</v>
      </c>
      <c r="K131" s="130" t="s">
        <v>103</v>
      </c>
      <c r="L131" s="29"/>
      <c r="M131" s="134" t="s">
        <v>1</v>
      </c>
      <c r="N131" s="135" t="s">
        <v>25</v>
      </c>
      <c r="O131" s="136">
        <v>0.23599999999999999</v>
      </c>
      <c r="P131" s="136">
        <f>O131*H131</f>
        <v>6.1359999999999992</v>
      </c>
      <c r="Q131" s="136">
        <v>8.4000000000000003E-4</v>
      </c>
      <c r="R131" s="136">
        <f>Q131*H131</f>
        <v>2.1840000000000002E-2</v>
      </c>
      <c r="S131" s="136">
        <v>0</v>
      </c>
      <c r="T131" s="137">
        <f>S131*H131</f>
        <v>0</v>
      </c>
      <c r="U131" s="28"/>
    </row>
    <row r="132" spans="1:21" s="14" customFormat="1" x14ac:dyDescent="0.2">
      <c r="B132" s="145"/>
      <c r="D132" s="139" t="s">
        <v>105</v>
      </c>
      <c r="E132" s="146" t="s">
        <v>229</v>
      </c>
      <c r="F132" s="147" t="s">
        <v>165</v>
      </c>
      <c r="H132" s="205">
        <v>26</v>
      </c>
      <c r="L132" s="145"/>
      <c r="M132" s="149"/>
      <c r="N132" s="150"/>
      <c r="O132" s="150"/>
      <c r="P132" s="150"/>
      <c r="Q132" s="150"/>
      <c r="R132" s="150"/>
      <c r="S132" s="150"/>
      <c r="T132" s="151"/>
    </row>
    <row r="133" spans="1:21" s="2" customFormat="1" ht="44.25" customHeight="1" x14ac:dyDescent="0.2">
      <c r="A133" s="28"/>
      <c r="B133" s="127"/>
      <c r="C133" s="128" t="s">
        <v>109</v>
      </c>
      <c r="D133" s="128" t="s">
        <v>99</v>
      </c>
      <c r="E133" s="129" t="s">
        <v>239</v>
      </c>
      <c r="F133" s="130" t="s">
        <v>240</v>
      </c>
      <c r="G133" s="131" t="s">
        <v>238</v>
      </c>
      <c r="H133" s="198">
        <v>26</v>
      </c>
      <c r="I133" s="189"/>
      <c r="J133" s="133">
        <f>ROUND(I133*H133,2)</f>
        <v>0</v>
      </c>
      <c r="K133" s="130" t="s">
        <v>103</v>
      </c>
      <c r="L133" s="29"/>
      <c r="M133" s="134" t="s">
        <v>1</v>
      </c>
      <c r="N133" s="135" t="s">
        <v>25</v>
      </c>
      <c r="O133" s="136">
        <v>0.216</v>
      </c>
      <c r="P133" s="136">
        <f>O133*H133</f>
        <v>5.6159999999999997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U133" s="28"/>
    </row>
    <row r="134" spans="1:21" s="14" customFormat="1" x14ac:dyDescent="0.2">
      <c r="B134" s="145"/>
      <c r="D134" s="139" t="s">
        <v>105</v>
      </c>
      <c r="E134" s="146" t="s">
        <v>1</v>
      </c>
      <c r="F134" s="147" t="s">
        <v>229</v>
      </c>
      <c r="H134" s="205">
        <v>26</v>
      </c>
      <c r="L134" s="145"/>
      <c r="M134" s="149"/>
      <c r="N134" s="150"/>
      <c r="O134" s="150"/>
      <c r="P134" s="150"/>
      <c r="Q134" s="150"/>
      <c r="R134" s="150"/>
      <c r="S134" s="150"/>
      <c r="T134" s="151"/>
    </row>
    <row r="135" spans="1:21" s="2" customFormat="1" ht="62.65" customHeight="1" x14ac:dyDescent="0.2">
      <c r="A135" s="28"/>
      <c r="B135" s="127"/>
      <c r="C135" s="128" t="s">
        <v>104</v>
      </c>
      <c r="D135" s="128" t="s">
        <v>99</v>
      </c>
      <c r="E135" s="129" t="s">
        <v>107</v>
      </c>
      <c r="F135" s="130" t="s">
        <v>108</v>
      </c>
      <c r="G135" s="131" t="s">
        <v>102</v>
      </c>
      <c r="H135" s="198">
        <v>20.25</v>
      </c>
      <c r="I135" s="189"/>
      <c r="J135" s="133">
        <f>ROUND(I135*H135,2)</f>
        <v>0</v>
      </c>
      <c r="K135" s="130" t="s">
        <v>103</v>
      </c>
      <c r="L135" s="29"/>
      <c r="M135" s="134" t="s">
        <v>1</v>
      </c>
      <c r="N135" s="135" t="s">
        <v>25</v>
      </c>
      <c r="O135" s="136">
        <v>4.3999999999999997E-2</v>
      </c>
      <c r="P135" s="136">
        <f>O135*H135</f>
        <v>0.8909999999999999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U135" s="28"/>
    </row>
    <row r="136" spans="1:21" s="13" customFormat="1" x14ac:dyDescent="0.2">
      <c r="B136" s="138"/>
      <c r="D136" s="139" t="s">
        <v>105</v>
      </c>
      <c r="E136" s="140" t="s">
        <v>1</v>
      </c>
      <c r="F136" s="141" t="s">
        <v>372</v>
      </c>
      <c r="H136" s="199" t="s">
        <v>1</v>
      </c>
      <c r="L136" s="138"/>
      <c r="M136" s="142"/>
      <c r="N136" s="143"/>
      <c r="O136" s="143"/>
      <c r="P136" s="143"/>
      <c r="Q136" s="143"/>
      <c r="R136" s="143"/>
      <c r="S136" s="143"/>
      <c r="T136" s="144"/>
    </row>
    <row r="137" spans="1:21" s="14" customFormat="1" x14ac:dyDescent="0.2">
      <c r="B137" s="145"/>
      <c r="D137" s="139" t="s">
        <v>105</v>
      </c>
      <c r="E137" s="146" t="s">
        <v>1</v>
      </c>
      <c r="F137" s="147" t="s">
        <v>380</v>
      </c>
      <c r="H137" s="205">
        <v>20.25</v>
      </c>
      <c r="L137" s="145"/>
      <c r="M137" s="149"/>
      <c r="N137" s="150"/>
      <c r="O137" s="150"/>
      <c r="P137" s="150"/>
      <c r="Q137" s="150"/>
      <c r="R137" s="150"/>
      <c r="S137" s="150"/>
      <c r="T137" s="151"/>
    </row>
    <row r="138" spans="1:21" s="2" customFormat="1" ht="44.25" customHeight="1" x14ac:dyDescent="0.2">
      <c r="A138" s="28"/>
      <c r="B138" s="127"/>
      <c r="C138" s="128">
        <v>5</v>
      </c>
      <c r="D138" s="128" t="s">
        <v>99</v>
      </c>
      <c r="E138" s="129" t="s">
        <v>111</v>
      </c>
      <c r="F138" s="130" t="s">
        <v>112</v>
      </c>
      <c r="G138" s="131" t="s">
        <v>102</v>
      </c>
      <c r="H138" s="198">
        <v>20.25</v>
      </c>
      <c r="I138" s="189"/>
      <c r="J138" s="133">
        <f>ROUND(I138*H138,2)</f>
        <v>0</v>
      </c>
      <c r="K138" s="130" t="s">
        <v>103</v>
      </c>
      <c r="L138" s="29"/>
      <c r="M138" s="134" t="s">
        <v>1</v>
      </c>
      <c r="N138" s="135" t="s">
        <v>25</v>
      </c>
      <c r="O138" s="136">
        <v>7.1999999999999995E-2</v>
      </c>
      <c r="P138" s="136">
        <f>O138*H138</f>
        <v>1.458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U138" s="28"/>
    </row>
    <row r="139" spans="1:21" s="13" customFormat="1" x14ac:dyDescent="0.2">
      <c r="B139" s="138"/>
      <c r="D139" s="139" t="s">
        <v>105</v>
      </c>
      <c r="E139" s="140" t="s">
        <v>1</v>
      </c>
      <c r="F139" s="141" t="s">
        <v>372</v>
      </c>
      <c r="H139" s="199" t="s">
        <v>1</v>
      </c>
      <c r="L139" s="138"/>
      <c r="M139" s="142"/>
      <c r="N139" s="143"/>
      <c r="O139" s="143"/>
      <c r="P139" s="143"/>
      <c r="Q139" s="143"/>
      <c r="R139" s="143"/>
      <c r="S139" s="143"/>
      <c r="T139" s="144"/>
    </row>
    <row r="140" spans="1:21" s="14" customFormat="1" x14ac:dyDescent="0.2">
      <c r="B140" s="145"/>
      <c r="D140" s="139" t="s">
        <v>105</v>
      </c>
      <c r="E140" s="146" t="s">
        <v>1</v>
      </c>
      <c r="F140" s="147" t="s">
        <v>380</v>
      </c>
      <c r="H140" s="205">
        <v>20.25</v>
      </c>
      <c r="L140" s="145"/>
      <c r="M140" s="149"/>
      <c r="N140" s="150"/>
      <c r="O140" s="150"/>
      <c r="P140" s="150"/>
      <c r="Q140" s="150"/>
      <c r="R140" s="150"/>
      <c r="S140" s="150"/>
      <c r="T140" s="151"/>
    </row>
    <row r="141" spans="1:21" s="2" customFormat="1" ht="37.9" customHeight="1" x14ac:dyDescent="0.2">
      <c r="A141" s="28"/>
      <c r="B141" s="127"/>
      <c r="C141" s="128">
        <v>6</v>
      </c>
      <c r="D141" s="128" t="s">
        <v>99</v>
      </c>
      <c r="E141" s="129" t="s">
        <v>116</v>
      </c>
      <c r="F141" s="130" t="s">
        <v>117</v>
      </c>
      <c r="G141" s="131" t="s">
        <v>102</v>
      </c>
      <c r="H141" s="198">
        <v>20.25</v>
      </c>
      <c r="I141" s="189"/>
      <c r="J141" s="133">
        <f>ROUND(I141*H141,2)</f>
        <v>0</v>
      </c>
      <c r="K141" s="130" t="s">
        <v>103</v>
      </c>
      <c r="L141" s="29"/>
      <c r="M141" s="134" t="s">
        <v>1</v>
      </c>
      <c r="N141" s="135" t="s">
        <v>25</v>
      </c>
      <c r="O141" s="136">
        <v>8.9999999999999993E-3</v>
      </c>
      <c r="P141" s="136">
        <f>O141*H141</f>
        <v>0.18225</v>
      </c>
      <c r="Q141" s="136">
        <v>0</v>
      </c>
      <c r="R141" s="136">
        <f>Q141*H141</f>
        <v>0</v>
      </c>
      <c r="S141" s="136">
        <v>0</v>
      </c>
      <c r="T141" s="137">
        <f>S141*H141</f>
        <v>0</v>
      </c>
      <c r="U141" s="28"/>
    </row>
    <row r="142" spans="1:21" s="14" customFormat="1" x14ac:dyDescent="0.2">
      <c r="B142" s="145"/>
      <c r="D142" s="139" t="s">
        <v>105</v>
      </c>
      <c r="E142" s="146" t="s">
        <v>1</v>
      </c>
      <c r="F142" s="147" t="s">
        <v>380</v>
      </c>
      <c r="H142" s="205">
        <v>20.25</v>
      </c>
      <c r="L142" s="145"/>
      <c r="M142" s="149"/>
      <c r="N142" s="150"/>
      <c r="O142" s="150"/>
      <c r="P142" s="150"/>
      <c r="Q142" s="150"/>
      <c r="R142" s="150"/>
      <c r="S142" s="150"/>
      <c r="T142" s="151"/>
    </row>
    <row r="143" spans="1:21" s="2" customFormat="1" ht="44.25" customHeight="1" x14ac:dyDescent="0.2">
      <c r="A143" s="28"/>
      <c r="B143" s="127"/>
      <c r="C143" s="128">
        <v>7</v>
      </c>
      <c r="D143" s="128" t="s">
        <v>99</v>
      </c>
      <c r="E143" s="129" t="s">
        <v>119</v>
      </c>
      <c r="F143" s="130" t="s">
        <v>120</v>
      </c>
      <c r="G143" s="131" t="s">
        <v>102</v>
      </c>
      <c r="H143" s="198">
        <v>74.25</v>
      </c>
      <c r="I143" s="189"/>
      <c r="J143" s="133">
        <f>ROUND(I143*H143,2)</f>
        <v>0</v>
      </c>
      <c r="K143" s="130" t="s">
        <v>103</v>
      </c>
      <c r="L143" s="29"/>
      <c r="M143" s="134" t="s">
        <v>1</v>
      </c>
      <c r="N143" s="135" t="s">
        <v>25</v>
      </c>
      <c r="O143" s="136">
        <v>0.32800000000000001</v>
      </c>
      <c r="P143" s="136">
        <f>O143*H143</f>
        <v>24.354000000000003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U143" s="28"/>
    </row>
    <row r="144" spans="1:21" s="14" customFormat="1" x14ac:dyDescent="0.2">
      <c r="B144" s="145"/>
      <c r="D144" s="139" t="s">
        <v>105</v>
      </c>
      <c r="E144" s="146" t="s">
        <v>66</v>
      </c>
      <c r="F144" s="147" t="s">
        <v>382</v>
      </c>
      <c r="H144" s="205">
        <v>74.25</v>
      </c>
      <c r="L144" s="145"/>
      <c r="M144" s="149"/>
      <c r="N144" s="150"/>
      <c r="O144" s="150"/>
      <c r="P144" s="150"/>
      <c r="Q144" s="150"/>
      <c r="R144" s="150"/>
      <c r="S144" s="150"/>
      <c r="T144" s="151"/>
    </row>
    <row r="145" spans="1:21" s="2" customFormat="1" ht="66.75" customHeight="1" x14ac:dyDescent="0.2">
      <c r="A145" s="28"/>
      <c r="B145" s="127"/>
      <c r="C145" s="128">
        <v>8</v>
      </c>
      <c r="D145" s="128" t="s">
        <v>99</v>
      </c>
      <c r="E145" s="129" t="s">
        <v>122</v>
      </c>
      <c r="F145" s="130" t="s">
        <v>123</v>
      </c>
      <c r="G145" s="131" t="s">
        <v>102</v>
      </c>
      <c r="H145" s="198">
        <v>20.25</v>
      </c>
      <c r="I145" s="189"/>
      <c r="J145" s="133">
        <f>ROUND(I145*H145,2)</f>
        <v>0</v>
      </c>
      <c r="K145" s="130" t="s">
        <v>103</v>
      </c>
      <c r="L145" s="29"/>
      <c r="M145" s="134" t="s">
        <v>1</v>
      </c>
      <c r="N145" s="135" t="s">
        <v>25</v>
      </c>
      <c r="O145" s="136">
        <v>0.435</v>
      </c>
      <c r="P145" s="136">
        <f>O145*H145</f>
        <v>8.8087499999999999</v>
      </c>
      <c r="Q145" s="136">
        <v>0</v>
      </c>
      <c r="R145" s="136">
        <f>Q145*H145</f>
        <v>0</v>
      </c>
      <c r="S145" s="136">
        <v>0</v>
      </c>
      <c r="T145" s="137">
        <f>S145*H145</f>
        <v>0</v>
      </c>
      <c r="U145" s="28"/>
    </row>
    <row r="146" spans="1:21" s="14" customFormat="1" x14ac:dyDescent="0.2">
      <c r="B146" s="145"/>
      <c r="D146" s="139" t="s">
        <v>105</v>
      </c>
      <c r="E146" s="146" t="s">
        <v>69</v>
      </c>
      <c r="F146" s="147" t="s">
        <v>380</v>
      </c>
      <c r="H146" s="205">
        <v>20.25</v>
      </c>
      <c r="L146" s="145"/>
      <c r="M146" s="149"/>
      <c r="N146" s="150"/>
      <c r="O146" s="150"/>
      <c r="P146" s="150"/>
      <c r="Q146" s="150"/>
      <c r="R146" s="150"/>
      <c r="S146" s="150"/>
      <c r="T146" s="151"/>
    </row>
    <row r="147" spans="1:21" s="2" customFormat="1" ht="16.5" customHeight="1" x14ac:dyDescent="0.2">
      <c r="A147" s="28"/>
      <c r="B147" s="127"/>
      <c r="C147" s="156">
        <v>9</v>
      </c>
      <c r="D147" s="156" t="s">
        <v>125</v>
      </c>
      <c r="E147" s="157" t="s">
        <v>126</v>
      </c>
      <c r="F147" s="158" t="s">
        <v>127</v>
      </c>
      <c r="G147" s="159" t="s">
        <v>114</v>
      </c>
      <c r="H147" s="214">
        <v>32.4</v>
      </c>
      <c r="I147" s="190"/>
      <c r="J147" s="161">
        <f>ROUND(I147*H147,2)</f>
        <v>0</v>
      </c>
      <c r="K147" s="158" t="s">
        <v>103</v>
      </c>
      <c r="L147" s="162"/>
      <c r="M147" s="163" t="s">
        <v>1</v>
      </c>
      <c r="N147" s="164" t="s">
        <v>25</v>
      </c>
      <c r="O147" s="136">
        <v>0</v>
      </c>
      <c r="P147" s="136">
        <f>O147*H147</f>
        <v>0</v>
      </c>
      <c r="Q147" s="136">
        <v>0</v>
      </c>
      <c r="R147" s="136">
        <f>Q147*H147</f>
        <v>0</v>
      </c>
      <c r="S147" s="136">
        <v>0</v>
      </c>
      <c r="T147" s="137">
        <f>S147*H147</f>
        <v>0</v>
      </c>
      <c r="U147" s="28"/>
    </row>
    <row r="148" spans="1:21" s="14" customFormat="1" x14ac:dyDescent="0.2">
      <c r="B148" s="145"/>
      <c r="D148" s="139" t="s">
        <v>105</v>
      </c>
      <c r="E148" s="146" t="s">
        <v>1</v>
      </c>
      <c r="F148" s="147" t="s">
        <v>380</v>
      </c>
      <c r="H148" s="205">
        <v>20.25</v>
      </c>
      <c r="L148" s="145"/>
      <c r="M148" s="149"/>
      <c r="N148" s="150"/>
      <c r="O148" s="150"/>
      <c r="P148" s="150"/>
      <c r="Q148" s="150"/>
      <c r="R148" s="150"/>
      <c r="S148" s="150"/>
      <c r="T148" s="151"/>
    </row>
    <row r="149" spans="1:21" s="14" customFormat="1" x14ac:dyDescent="0.2">
      <c r="B149" s="145"/>
      <c r="D149" s="139" t="s">
        <v>105</v>
      </c>
      <c r="F149" s="147" t="s">
        <v>383</v>
      </c>
      <c r="H149" s="205">
        <v>32.4</v>
      </c>
      <c r="L149" s="145"/>
      <c r="M149" s="149"/>
      <c r="N149" s="150"/>
      <c r="O149" s="150"/>
      <c r="P149" s="150"/>
      <c r="Q149" s="150"/>
      <c r="R149" s="150"/>
      <c r="S149" s="150"/>
      <c r="T149" s="151"/>
    </row>
    <row r="150" spans="1:21" s="12" customFormat="1" ht="22.9" customHeight="1" x14ac:dyDescent="0.2">
      <c r="B150" s="117"/>
      <c r="D150" s="118" t="s">
        <v>57</v>
      </c>
      <c r="E150" s="125" t="s">
        <v>104</v>
      </c>
      <c r="F150" s="125" t="s">
        <v>128</v>
      </c>
      <c r="H150" s="217"/>
      <c r="J150" s="126">
        <f>SUM(J151)</f>
        <v>0</v>
      </c>
      <c r="L150" s="117"/>
      <c r="M150" s="121"/>
      <c r="N150" s="122"/>
      <c r="O150" s="122"/>
      <c r="P150" s="123">
        <f>SUM(P151:P152)</f>
        <v>8.8897499999999994</v>
      </c>
      <c r="Q150" s="122"/>
      <c r="R150" s="123">
        <f>SUM(R151:R152)</f>
        <v>0</v>
      </c>
      <c r="S150" s="122"/>
      <c r="T150" s="124">
        <f>SUM(T151:T152)</f>
        <v>0</v>
      </c>
    </row>
    <row r="151" spans="1:21" s="2" customFormat="1" ht="33" customHeight="1" x14ac:dyDescent="0.2">
      <c r="A151" s="28"/>
      <c r="B151" s="127"/>
      <c r="C151" s="128">
        <v>10</v>
      </c>
      <c r="D151" s="128" t="s">
        <v>99</v>
      </c>
      <c r="E151" s="129" t="s">
        <v>129</v>
      </c>
      <c r="F151" s="130" t="s">
        <v>130</v>
      </c>
      <c r="G151" s="131" t="s">
        <v>102</v>
      </c>
      <c r="H151" s="198">
        <v>6.75</v>
      </c>
      <c r="I151" s="189"/>
      <c r="J151" s="133">
        <f>ROUND(I151*H151,2)</f>
        <v>0</v>
      </c>
      <c r="K151" s="130" t="s">
        <v>103</v>
      </c>
      <c r="L151" s="29"/>
      <c r="M151" s="134" t="s">
        <v>1</v>
      </c>
      <c r="N151" s="135" t="s">
        <v>25</v>
      </c>
      <c r="O151" s="136">
        <v>1.3169999999999999</v>
      </c>
      <c r="P151" s="136">
        <f>O151*H151</f>
        <v>8.8897499999999994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U151" s="28"/>
    </row>
    <row r="152" spans="1:21" s="14" customFormat="1" x14ac:dyDescent="0.2">
      <c r="B152" s="145"/>
      <c r="D152" s="139" t="s">
        <v>105</v>
      </c>
      <c r="E152" s="146" t="s">
        <v>131</v>
      </c>
      <c r="F152" s="147" t="s">
        <v>381</v>
      </c>
      <c r="H152" s="205">
        <v>6.75</v>
      </c>
      <c r="L152" s="145"/>
      <c r="M152" s="149"/>
      <c r="N152" s="150"/>
      <c r="O152" s="150"/>
      <c r="P152" s="150"/>
      <c r="Q152" s="150"/>
      <c r="R152" s="150"/>
      <c r="S152" s="150"/>
      <c r="T152" s="151"/>
    </row>
    <row r="153" spans="1:21" s="12" customFormat="1" ht="22.9" customHeight="1" x14ac:dyDescent="0.2">
      <c r="B153" s="117"/>
      <c r="D153" s="118" t="s">
        <v>57</v>
      </c>
      <c r="E153" s="125" t="s">
        <v>121</v>
      </c>
      <c r="F153" s="125" t="s">
        <v>132</v>
      </c>
      <c r="H153" s="217"/>
      <c r="J153" s="126">
        <f>SUM(J154:J168)</f>
        <v>0</v>
      </c>
      <c r="L153" s="117"/>
      <c r="M153" s="121"/>
      <c r="N153" s="122"/>
      <c r="O153" s="122"/>
      <c r="P153" s="123">
        <f>SUM(P154:P168)</f>
        <v>48.134</v>
      </c>
      <c r="Q153" s="122"/>
      <c r="R153" s="123">
        <f>SUM(R154:R168)</f>
        <v>0.17739999999999997</v>
      </c>
      <c r="S153" s="122"/>
      <c r="T153" s="124">
        <f>SUM(T154:T168)</f>
        <v>0</v>
      </c>
    </row>
    <row r="154" spans="1:21" s="2" customFormat="1" ht="37.9" customHeight="1" x14ac:dyDescent="0.2">
      <c r="A154" s="28"/>
      <c r="B154" s="127"/>
      <c r="C154" s="128">
        <v>11</v>
      </c>
      <c r="D154" s="128" t="s">
        <v>99</v>
      </c>
      <c r="E154" s="129" t="s">
        <v>303</v>
      </c>
      <c r="F154" s="130" t="s">
        <v>155</v>
      </c>
      <c r="G154" s="131" t="s">
        <v>156</v>
      </c>
      <c r="H154" s="198">
        <v>22</v>
      </c>
      <c r="I154" s="189"/>
      <c r="J154" s="133">
        <f t="shared" ref="J154:J168" si="0">ROUND(I154*H154,2)</f>
        <v>0</v>
      </c>
      <c r="K154" s="130" t="s">
        <v>103</v>
      </c>
      <c r="L154" s="29"/>
      <c r="M154" s="134" t="s">
        <v>1</v>
      </c>
      <c r="N154" s="135" t="s">
        <v>25</v>
      </c>
      <c r="O154" s="136">
        <v>0.17100000000000001</v>
      </c>
      <c r="P154" s="136">
        <f t="shared" ref="P154:P168" si="1">O154*H154</f>
        <v>3.7620000000000005</v>
      </c>
      <c r="Q154" s="136">
        <v>0</v>
      </c>
      <c r="R154" s="136">
        <f t="shared" ref="R154:R168" si="2">Q154*H154</f>
        <v>0</v>
      </c>
      <c r="S154" s="136">
        <v>0</v>
      </c>
      <c r="T154" s="137">
        <f t="shared" ref="T154:T168" si="3">S154*H154</f>
        <v>0</v>
      </c>
      <c r="U154" s="28"/>
    </row>
    <row r="155" spans="1:21" s="2" customFormat="1" ht="24.2" customHeight="1" x14ac:dyDescent="0.2">
      <c r="A155" s="28"/>
      <c r="B155" s="127"/>
      <c r="C155" s="156">
        <v>12</v>
      </c>
      <c r="D155" s="156" t="s">
        <v>125</v>
      </c>
      <c r="E155" s="157" t="s">
        <v>304</v>
      </c>
      <c r="F155" s="158" t="s">
        <v>305</v>
      </c>
      <c r="G155" s="159" t="s">
        <v>156</v>
      </c>
      <c r="H155" s="214">
        <v>22</v>
      </c>
      <c r="I155" s="190"/>
      <c r="J155" s="161">
        <f t="shared" si="0"/>
        <v>0</v>
      </c>
      <c r="K155" s="158" t="s">
        <v>103</v>
      </c>
      <c r="L155" s="162"/>
      <c r="M155" s="163" t="s">
        <v>1</v>
      </c>
      <c r="N155" s="164" t="s">
        <v>25</v>
      </c>
      <c r="O155" s="136">
        <v>0</v>
      </c>
      <c r="P155" s="136">
        <f t="shared" si="1"/>
        <v>0</v>
      </c>
      <c r="Q155" s="136">
        <v>2.7999999999999998E-4</v>
      </c>
      <c r="R155" s="136">
        <f t="shared" si="2"/>
        <v>6.1599999999999997E-3</v>
      </c>
      <c r="S155" s="136">
        <v>0</v>
      </c>
      <c r="T155" s="137">
        <f t="shared" si="3"/>
        <v>0</v>
      </c>
      <c r="U155" s="28"/>
    </row>
    <row r="156" spans="1:21" s="2" customFormat="1" ht="16.5" customHeight="1" x14ac:dyDescent="0.2">
      <c r="A156" s="28"/>
      <c r="B156" s="127"/>
      <c r="C156" s="156">
        <v>13</v>
      </c>
      <c r="D156" s="156" t="s">
        <v>125</v>
      </c>
      <c r="E156" s="157" t="s">
        <v>306</v>
      </c>
      <c r="F156" s="158" t="s">
        <v>307</v>
      </c>
      <c r="G156" s="159" t="s">
        <v>156</v>
      </c>
      <c r="H156" s="214">
        <v>20</v>
      </c>
      <c r="I156" s="190"/>
      <c r="J156" s="161">
        <f t="shared" si="0"/>
        <v>0</v>
      </c>
      <c r="K156" s="158" t="s">
        <v>103</v>
      </c>
      <c r="L156" s="162"/>
      <c r="M156" s="163" t="s">
        <v>1</v>
      </c>
      <c r="N156" s="164" t="s">
        <v>25</v>
      </c>
      <c r="O156" s="136">
        <v>0</v>
      </c>
      <c r="P156" s="136">
        <f t="shared" si="1"/>
        <v>0</v>
      </c>
      <c r="Q156" s="136">
        <v>6.8000000000000005E-4</v>
      </c>
      <c r="R156" s="136">
        <f t="shared" si="2"/>
        <v>1.3600000000000001E-2</v>
      </c>
      <c r="S156" s="136">
        <v>0</v>
      </c>
      <c r="T156" s="137">
        <f t="shared" si="3"/>
        <v>0</v>
      </c>
      <c r="U156" s="28"/>
    </row>
    <row r="157" spans="1:21" s="2" customFormat="1" ht="37.9" customHeight="1" x14ac:dyDescent="0.2">
      <c r="A157" s="28"/>
      <c r="B157" s="127"/>
      <c r="C157" s="128">
        <v>14</v>
      </c>
      <c r="D157" s="128" t="s">
        <v>99</v>
      </c>
      <c r="E157" s="129" t="s">
        <v>308</v>
      </c>
      <c r="F157" s="130" t="s">
        <v>309</v>
      </c>
      <c r="G157" s="131" t="s">
        <v>156</v>
      </c>
      <c r="H157" s="132">
        <v>113</v>
      </c>
      <c r="I157" s="189"/>
      <c r="J157" s="133">
        <f t="shared" si="0"/>
        <v>0</v>
      </c>
      <c r="K157" s="130" t="s">
        <v>103</v>
      </c>
      <c r="L157" s="29"/>
      <c r="M157" s="134" t="s">
        <v>1</v>
      </c>
      <c r="N157" s="135" t="s">
        <v>25</v>
      </c>
      <c r="O157" s="136">
        <v>0.24</v>
      </c>
      <c r="P157" s="136">
        <f t="shared" si="1"/>
        <v>27.119999999999997</v>
      </c>
      <c r="Q157" s="136">
        <v>0</v>
      </c>
      <c r="R157" s="136">
        <f t="shared" si="2"/>
        <v>0</v>
      </c>
      <c r="S157" s="136">
        <v>0</v>
      </c>
      <c r="T157" s="137">
        <f t="shared" si="3"/>
        <v>0</v>
      </c>
      <c r="U157" s="28"/>
    </row>
    <row r="158" spans="1:21" s="2" customFormat="1" ht="24.2" customHeight="1" x14ac:dyDescent="0.2">
      <c r="A158" s="28"/>
      <c r="B158" s="127"/>
      <c r="C158" s="156">
        <v>15</v>
      </c>
      <c r="D158" s="156" t="s">
        <v>125</v>
      </c>
      <c r="E158" s="157" t="s">
        <v>310</v>
      </c>
      <c r="F158" s="158" t="s">
        <v>311</v>
      </c>
      <c r="G158" s="159" t="s">
        <v>156</v>
      </c>
      <c r="H158" s="160">
        <v>113</v>
      </c>
      <c r="I158" s="190"/>
      <c r="J158" s="161">
        <f t="shared" si="0"/>
        <v>0</v>
      </c>
      <c r="K158" s="158" t="s">
        <v>103</v>
      </c>
      <c r="L158" s="162"/>
      <c r="M158" s="163" t="s">
        <v>1</v>
      </c>
      <c r="N158" s="164" t="s">
        <v>25</v>
      </c>
      <c r="O158" s="136">
        <v>0</v>
      </c>
      <c r="P158" s="136">
        <f t="shared" si="1"/>
        <v>0</v>
      </c>
      <c r="Q158" s="136">
        <v>1.0499999999999999E-3</v>
      </c>
      <c r="R158" s="136">
        <f t="shared" si="2"/>
        <v>0.11864999999999999</v>
      </c>
      <c r="S158" s="136">
        <v>0</v>
      </c>
      <c r="T158" s="137">
        <f t="shared" si="3"/>
        <v>0</v>
      </c>
      <c r="U158" s="28"/>
    </row>
    <row r="159" spans="1:21" s="2" customFormat="1" ht="33" customHeight="1" x14ac:dyDescent="0.2">
      <c r="A159" s="28"/>
      <c r="B159" s="127"/>
      <c r="C159" s="128">
        <v>16</v>
      </c>
      <c r="D159" s="128" t="s">
        <v>99</v>
      </c>
      <c r="E159" s="129" t="s">
        <v>312</v>
      </c>
      <c r="F159" s="130" t="s">
        <v>313</v>
      </c>
      <c r="G159" s="131" t="s">
        <v>135</v>
      </c>
      <c r="H159" s="132">
        <v>5</v>
      </c>
      <c r="I159" s="189"/>
      <c r="J159" s="133">
        <f t="shared" si="0"/>
        <v>0</v>
      </c>
      <c r="K159" s="130" t="s">
        <v>1</v>
      </c>
      <c r="L159" s="29"/>
      <c r="M159" s="134" t="s">
        <v>1</v>
      </c>
      <c r="N159" s="135" t="s">
        <v>25</v>
      </c>
      <c r="O159" s="136">
        <v>0.47299999999999998</v>
      </c>
      <c r="P159" s="136">
        <f t="shared" si="1"/>
        <v>2.3649999999999998</v>
      </c>
      <c r="Q159" s="136">
        <v>0</v>
      </c>
      <c r="R159" s="136">
        <f t="shared" si="2"/>
        <v>0</v>
      </c>
      <c r="S159" s="136">
        <v>0</v>
      </c>
      <c r="T159" s="137">
        <f t="shared" si="3"/>
        <v>0</v>
      </c>
      <c r="U159" s="28"/>
    </row>
    <row r="160" spans="1:21" s="2" customFormat="1" ht="16.5" customHeight="1" x14ac:dyDescent="0.2">
      <c r="A160" s="28"/>
      <c r="B160" s="127"/>
      <c r="C160" s="156">
        <v>17</v>
      </c>
      <c r="D160" s="156" t="s">
        <v>125</v>
      </c>
      <c r="E160" s="157" t="s">
        <v>314</v>
      </c>
      <c r="F160" s="158" t="s">
        <v>315</v>
      </c>
      <c r="G160" s="159" t="s">
        <v>135</v>
      </c>
      <c r="H160" s="160">
        <v>5</v>
      </c>
      <c r="I160" s="190"/>
      <c r="J160" s="161">
        <f t="shared" si="0"/>
        <v>0</v>
      </c>
      <c r="K160" s="158" t="s">
        <v>103</v>
      </c>
      <c r="L160" s="162"/>
      <c r="M160" s="163" t="s">
        <v>1</v>
      </c>
      <c r="N160" s="164" t="s">
        <v>25</v>
      </c>
      <c r="O160" s="136">
        <v>0</v>
      </c>
      <c r="P160" s="136">
        <f t="shared" si="1"/>
        <v>0</v>
      </c>
      <c r="Q160" s="136">
        <v>8.0000000000000007E-5</v>
      </c>
      <c r="R160" s="136">
        <f t="shared" si="2"/>
        <v>4.0000000000000002E-4</v>
      </c>
      <c r="S160" s="136">
        <v>0</v>
      </c>
      <c r="T160" s="137">
        <f t="shared" si="3"/>
        <v>0</v>
      </c>
      <c r="U160" s="28"/>
    </row>
    <row r="161" spans="1:21" s="2" customFormat="1" ht="33" customHeight="1" x14ac:dyDescent="0.2">
      <c r="A161" s="28"/>
      <c r="B161" s="127"/>
      <c r="C161" s="128">
        <v>18</v>
      </c>
      <c r="D161" s="128" t="s">
        <v>99</v>
      </c>
      <c r="E161" s="129" t="s">
        <v>316</v>
      </c>
      <c r="F161" s="130" t="s">
        <v>317</v>
      </c>
      <c r="G161" s="131" t="s">
        <v>135</v>
      </c>
      <c r="H161" s="132">
        <v>1</v>
      </c>
      <c r="I161" s="189"/>
      <c r="J161" s="133">
        <f t="shared" si="0"/>
        <v>0</v>
      </c>
      <c r="K161" s="130" t="s">
        <v>1</v>
      </c>
      <c r="L161" s="29"/>
      <c r="M161" s="134" t="s">
        <v>1</v>
      </c>
      <c r="N161" s="135" t="s">
        <v>25</v>
      </c>
      <c r="O161" s="136">
        <v>0.67100000000000004</v>
      </c>
      <c r="P161" s="136">
        <f t="shared" si="1"/>
        <v>0.67100000000000004</v>
      </c>
      <c r="Q161" s="136">
        <v>0</v>
      </c>
      <c r="R161" s="136">
        <f t="shared" si="2"/>
        <v>0</v>
      </c>
      <c r="S161" s="136">
        <v>0</v>
      </c>
      <c r="T161" s="137">
        <f t="shared" si="3"/>
        <v>0</v>
      </c>
      <c r="U161" s="28"/>
    </row>
    <row r="162" spans="1:21" s="2" customFormat="1" ht="24.2" customHeight="1" x14ac:dyDescent="0.2">
      <c r="A162" s="28"/>
      <c r="B162" s="127"/>
      <c r="C162" s="156">
        <v>19</v>
      </c>
      <c r="D162" s="156" t="s">
        <v>125</v>
      </c>
      <c r="E162" s="157" t="s">
        <v>318</v>
      </c>
      <c r="F162" s="158" t="s">
        <v>319</v>
      </c>
      <c r="G162" s="159" t="s">
        <v>135</v>
      </c>
      <c r="H162" s="160">
        <v>1</v>
      </c>
      <c r="I162" s="190"/>
      <c r="J162" s="161">
        <f t="shared" si="0"/>
        <v>0</v>
      </c>
      <c r="K162" s="158" t="s">
        <v>103</v>
      </c>
      <c r="L162" s="162"/>
      <c r="M162" s="163" t="s">
        <v>1</v>
      </c>
      <c r="N162" s="164" t="s">
        <v>25</v>
      </c>
      <c r="O162" s="136">
        <v>0</v>
      </c>
      <c r="P162" s="136">
        <f t="shared" si="1"/>
        <v>0</v>
      </c>
      <c r="Q162" s="136">
        <v>4.8999999999999998E-4</v>
      </c>
      <c r="R162" s="136">
        <f t="shared" si="2"/>
        <v>4.8999999999999998E-4</v>
      </c>
      <c r="S162" s="136">
        <v>0</v>
      </c>
      <c r="T162" s="137">
        <f t="shared" si="3"/>
        <v>0</v>
      </c>
      <c r="U162" s="28"/>
    </row>
    <row r="163" spans="1:21" s="2" customFormat="1" ht="33" customHeight="1" x14ac:dyDescent="0.2">
      <c r="A163" s="28"/>
      <c r="B163" s="127"/>
      <c r="C163" s="128">
        <v>20</v>
      </c>
      <c r="D163" s="128" t="s">
        <v>99</v>
      </c>
      <c r="E163" s="129" t="s">
        <v>320</v>
      </c>
      <c r="F163" s="130" t="s">
        <v>321</v>
      </c>
      <c r="G163" s="131" t="s">
        <v>135</v>
      </c>
      <c r="H163" s="132">
        <v>2</v>
      </c>
      <c r="I163" s="189"/>
      <c r="J163" s="133">
        <f t="shared" si="0"/>
        <v>0</v>
      </c>
      <c r="K163" s="130" t="s">
        <v>1</v>
      </c>
      <c r="L163" s="29"/>
      <c r="M163" s="134" t="s">
        <v>1</v>
      </c>
      <c r="N163" s="135" t="s">
        <v>25</v>
      </c>
      <c r="O163" s="136">
        <v>0.52</v>
      </c>
      <c r="P163" s="136">
        <f t="shared" si="1"/>
        <v>1.04</v>
      </c>
      <c r="Q163" s="136">
        <v>0</v>
      </c>
      <c r="R163" s="136">
        <f t="shared" si="2"/>
        <v>0</v>
      </c>
      <c r="S163" s="136">
        <v>0</v>
      </c>
      <c r="T163" s="137">
        <f t="shared" si="3"/>
        <v>0</v>
      </c>
      <c r="U163" s="28"/>
    </row>
    <row r="164" spans="1:21" s="2" customFormat="1" ht="16.5" customHeight="1" x14ac:dyDescent="0.2">
      <c r="A164" s="28"/>
      <c r="B164" s="127"/>
      <c r="C164" s="156">
        <v>21</v>
      </c>
      <c r="D164" s="156" t="s">
        <v>125</v>
      </c>
      <c r="E164" s="157" t="s">
        <v>322</v>
      </c>
      <c r="F164" s="158" t="s">
        <v>323</v>
      </c>
      <c r="G164" s="159" t="s">
        <v>135</v>
      </c>
      <c r="H164" s="160">
        <v>2</v>
      </c>
      <c r="I164" s="190"/>
      <c r="J164" s="161">
        <f t="shared" si="0"/>
        <v>0</v>
      </c>
      <c r="K164" s="158" t="s">
        <v>103</v>
      </c>
      <c r="L164" s="162"/>
      <c r="M164" s="163" t="s">
        <v>1</v>
      </c>
      <c r="N164" s="164" t="s">
        <v>25</v>
      </c>
      <c r="O164" s="136">
        <v>0</v>
      </c>
      <c r="P164" s="136">
        <f t="shared" si="1"/>
        <v>0</v>
      </c>
      <c r="Q164" s="136">
        <v>1.9000000000000001E-4</v>
      </c>
      <c r="R164" s="136">
        <f t="shared" si="2"/>
        <v>3.8000000000000002E-4</v>
      </c>
      <c r="S164" s="136">
        <v>0</v>
      </c>
      <c r="T164" s="137">
        <f t="shared" si="3"/>
        <v>0</v>
      </c>
      <c r="U164" s="28"/>
    </row>
    <row r="165" spans="1:21" s="2" customFormat="1" ht="44.25" customHeight="1" x14ac:dyDescent="0.2">
      <c r="A165" s="28"/>
      <c r="B165" s="127"/>
      <c r="C165" s="128">
        <v>22</v>
      </c>
      <c r="D165" s="128" t="s">
        <v>99</v>
      </c>
      <c r="E165" s="129" t="s">
        <v>324</v>
      </c>
      <c r="F165" s="130" t="s">
        <v>325</v>
      </c>
      <c r="G165" s="131" t="s">
        <v>135</v>
      </c>
      <c r="H165" s="132">
        <v>5</v>
      </c>
      <c r="I165" s="189"/>
      <c r="J165" s="133">
        <f t="shared" si="0"/>
        <v>0</v>
      </c>
      <c r="K165" s="130" t="s">
        <v>1</v>
      </c>
      <c r="L165" s="29"/>
      <c r="M165" s="134" t="s">
        <v>1</v>
      </c>
      <c r="N165" s="135" t="s">
        <v>25</v>
      </c>
      <c r="O165" s="136">
        <v>0.67600000000000005</v>
      </c>
      <c r="P165" s="136">
        <f t="shared" si="1"/>
        <v>3.3800000000000003</v>
      </c>
      <c r="Q165" s="136">
        <v>0</v>
      </c>
      <c r="R165" s="136">
        <f t="shared" si="2"/>
        <v>0</v>
      </c>
      <c r="S165" s="136">
        <v>0</v>
      </c>
      <c r="T165" s="137">
        <f t="shared" si="3"/>
        <v>0</v>
      </c>
      <c r="U165" s="28"/>
    </row>
    <row r="166" spans="1:21" s="2" customFormat="1" ht="21.75" customHeight="1" x14ac:dyDescent="0.2">
      <c r="A166" s="28"/>
      <c r="B166" s="127"/>
      <c r="C166" s="156">
        <v>23</v>
      </c>
      <c r="D166" s="156" t="s">
        <v>125</v>
      </c>
      <c r="E166" s="157" t="s">
        <v>326</v>
      </c>
      <c r="F166" s="158" t="s">
        <v>327</v>
      </c>
      <c r="G166" s="159" t="s">
        <v>135</v>
      </c>
      <c r="H166" s="160">
        <v>5</v>
      </c>
      <c r="I166" s="190"/>
      <c r="J166" s="161">
        <f t="shared" si="0"/>
        <v>0</v>
      </c>
      <c r="K166" s="158" t="s">
        <v>103</v>
      </c>
      <c r="L166" s="162"/>
      <c r="M166" s="163" t="s">
        <v>1</v>
      </c>
      <c r="N166" s="164" t="s">
        <v>25</v>
      </c>
      <c r="O166" s="136">
        <v>0</v>
      </c>
      <c r="P166" s="136">
        <f t="shared" si="1"/>
        <v>0</v>
      </c>
      <c r="Q166" s="136">
        <v>5.9999999999999995E-4</v>
      </c>
      <c r="R166" s="136">
        <f t="shared" si="2"/>
        <v>2.9999999999999996E-3</v>
      </c>
      <c r="S166" s="136">
        <v>0</v>
      </c>
      <c r="T166" s="137">
        <f t="shared" si="3"/>
        <v>0</v>
      </c>
      <c r="U166" s="28"/>
    </row>
    <row r="167" spans="1:21" s="2" customFormat="1" ht="16.5" customHeight="1" x14ac:dyDescent="0.2">
      <c r="A167" s="28"/>
      <c r="B167" s="127"/>
      <c r="C167" s="128">
        <v>24</v>
      </c>
      <c r="D167" s="128" t="s">
        <v>99</v>
      </c>
      <c r="E167" s="129" t="s">
        <v>216</v>
      </c>
      <c r="F167" s="130" t="s">
        <v>217</v>
      </c>
      <c r="G167" s="131" t="s">
        <v>156</v>
      </c>
      <c r="H167" s="132">
        <v>124</v>
      </c>
      <c r="I167" s="189"/>
      <c r="J167" s="133">
        <f t="shared" si="0"/>
        <v>0</v>
      </c>
      <c r="K167" s="130" t="s">
        <v>103</v>
      </c>
      <c r="L167" s="29"/>
      <c r="M167" s="134" t="s">
        <v>1</v>
      </c>
      <c r="N167" s="135" t="s">
        <v>25</v>
      </c>
      <c r="O167" s="136">
        <v>5.3999999999999999E-2</v>
      </c>
      <c r="P167" s="136">
        <f t="shared" si="1"/>
        <v>6.6959999999999997</v>
      </c>
      <c r="Q167" s="136">
        <v>1.9000000000000001E-4</v>
      </c>
      <c r="R167" s="136">
        <f t="shared" si="2"/>
        <v>2.3560000000000001E-2</v>
      </c>
      <c r="S167" s="136">
        <v>0</v>
      </c>
      <c r="T167" s="137">
        <f t="shared" si="3"/>
        <v>0</v>
      </c>
      <c r="U167" s="28"/>
    </row>
    <row r="168" spans="1:21" s="2" customFormat="1" ht="21.75" customHeight="1" x14ac:dyDescent="0.2">
      <c r="A168" s="28"/>
      <c r="B168" s="127"/>
      <c r="C168" s="128">
        <v>25</v>
      </c>
      <c r="D168" s="128" t="s">
        <v>99</v>
      </c>
      <c r="E168" s="129" t="s">
        <v>218</v>
      </c>
      <c r="F168" s="130" t="s">
        <v>219</v>
      </c>
      <c r="G168" s="131" t="s">
        <v>156</v>
      </c>
      <c r="H168" s="132">
        <v>124</v>
      </c>
      <c r="I168" s="189"/>
      <c r="J168" s="133">
        <f t="shared" si="0"/>
        <v>0</v>
      </c>
      <c r="K168" s="130" t="s">
        <v>103</v>
      </c>
      <c r="L168" s="29"/>
      <c r="M168" s="134" t="s">
        <v>1</v>
      </c>
      <c r="N168" s="135" t="s">
        <v>25</v>
      </c>
      <c r="O168" s="136">
        <v>2.5000000000000001E-2</v>
      </c>
      <c r="P168" s="136">
        <f t="shared" si="1"/>
        <v>3.1</v>
      </c>
      <c r="Q168" s="136">
        <v>9.0000000000000006E-5</v>
      </c>
      <c r="R168" s="136">
        <f t="shared" si="2"/>
        <v>1.1160000000000002E-2</v>
      </c>
      <c r="S168" s="136">
        <v>0</v>
      </c>
      <c r="T168" s="137">
        <f t="shared" si="3"/>
        <v>0</v>
      </c>
      <c r="U168" s="28"/>
    </row>
    <row r="169" spans="1:21" s="12" customFormat="1" ht="25.9" customHeight="1" x14ac:dyDescent="0.2">
      <c r="B169" s="117"/>
      <c r="D169" s="118" t="s">
        <v>57</v>
      </c>
      <c r="E169" s="119" t="s">
        <v>328</v>
      </c>
      <c r="F169" s="119" t="s">
        <v>329</v>
      </c>
      <c r="J169" s="120">
        <f>J170</f>
        <v>0</v>
      </c>
      <c r="L169" s="117"/>
      <c r="M169" s="121"/>
      <c r="N169" s="122"/>
      <c r="O169" s="122"/>
      <c r="P169" s="123">
        <f>P170</f>
        <v>4.0549999999999997</v>
      </c>
      <c r="Q169" s="122"/>
      <c r="R169" s="123">
        <f>R170</f>
        <v>7.0449999999999999E-2</v>
      </c>
      <c r="S169" s="122"/>
      <c r="T169" s="124">
        <f>T170</f>
        <v>0</v>
      </c>
    </row>
    <row r="170" spans="1:21" s="12" customFormat="1" ht="22.9" customHeight="1" x14ac:dyDescent="0.2">
      <c r="B170" s="117"/>
      <c r="D170" s="118" t="s">
        <v>57</v>
      </c>
      <c r="E170" s="125" t="s">
        <v>330</v>
      </c>
      <c r="F170" s="125" t="s">
        <v>331</v>
      </c>
      <c r="J170" s="126">
        <f>SUM(J171:J174)</f>
        <v>0</v>
      </c>
      <c r="L170" s="117"/>
      <c r="M170" s="121"/>
      <c r="N170" s="122"/>
      <c r="O170" s="122"/>
      <c r="P170" s="123">
        <f>SUM(P171:P174)</f>
        <v>4.0549999999999997</v>
      </c>
      <c r="Q170" s="122"/>
      <c r="R170" s="123">
        <f>SUM(R171:R174)</f>
        <v>7.0449999999999999E-2</v>
      </c>
      <c r="S170" s="122"/>
      <c r="T170" s="124">
        <f>SUM(T171:T174)</f>
        <v>0</v>
      </c>
    </row>
    <row r="171" spans="1:21" s="2" customFormat="1" ht="24.2" customHeight="1" x14ac:dyDescent="0.2">
      <c r="A171" s="28"/>
      <c r="B171" s="127"/>
      <c r="C171" s="128">
        <v>26</v>
      </c>
      <c r="D171" s="128" t="s">
        <v>99</v>
      </c>
      <c r="E171" s="129" t="s">
        <v>332</v>
      </c>
      <c r="F171" s="130" t="s">
        <v>333</v>
      </c>
      <c r="G171" s="131" t="s">
        <v>156</v>
      </c>
      <c r="H171" s="132">
        <v>2.5</v>
      </c>
      <c r="I171" s="189"/>
      <c r="J171" s="133">
        <f>ROUND(I171*H171,2)</f>
        <v>0</v>
      </c>
      <c r="K171" s="130" t="s">
        <v>103</v>
      </c>
      <c r="L171" s="29"/>
      <c r="M171" s="134" t="s">
        <v>1</v>
      </c>
      <c r="N171" s="135" t="s">
        <v>25</v>
      </c>
      <c r="O171" s="136">
        <v>0.222</v>
      </c>
      <c r="P171" s="136">
        <f>O171*H171</f>
        <v>0.55500000000000005</v>
      </c>
      <c r="Q171" s="136">
        <v>1.6199999999999999E-3</v>
      </c>
      <c r="R171" s="136">
        <f>Q171*H171</f>
        <v>4.0499999999999998E-3</v>
      </c>
      <c r="S171" s="136">
        <v>0</v>
      </c>
      <c r="T171" s="137">
        <f>S171*H171</f>
        <v>0</v>
      </c>
      <c r="U171" s="28"/>
    </row>
    <row r="172" spans="1:21" s="2" customFormat="1" ht="16.5" customHeight="1" x14ac:dyDescent="0.2">
      <c r="A172" s="28"/>
      <c r="B172" s="127"/>
      <c r="C172" s="128">
        <v>27</v>
      </c>
      <c r="D172" s="128" t="s">
        <v>99</v>
      </c>
      <c r="E172" s="129" t="s">
        <v>334</v>
      </c>
      <c r="F172" s="130" t="s">
        <v>335</v>
      </c>
      <c r="G172" s="131" t="s">
        <v>135</v>
      </c>
      <c r="H172" s="132">
        <v>5</v>
      </c>
      <c r="I172" s="189"/>
      <c r="J172" s="133">
        <f>ROUND(I172*H172,2)</f>
        <v>0</v>
      </c>
      <c r="K172" s="130" t="s">
        <v>1</v>
      </c>
      <c r="L172" s="29"/>
      <c r="M172" s="134" t="s">
        <v>1</v>
      </c>
      <c r="N172" s="135" t="s">
        <v>25</v>
      </c>
      <c r="O172" s="136">
        <v>0.2</v>
      </c>
      <c r="P172" s="136">
        <f>O172*H172</f>
        <v>1</v>
      </c>
      <c r="Q172" s="136">
        <v>5.0000000000000001E-3</v>
      </c>
      <c r="R172" s="136">
        <f>Q172*H172</f>
        <v>2.5000000000000001E-2</v>
      </c>
      <c r="S172" s="136">
        <v>0</v>
      </c>
      <c r="T172" s="137">
        <f>S172*H172</f>
        <v>0</v>
      </c>
      <c r="U172" s="28"/>
    </row>
    <row r="173" spans="1:21" s="2" customFormat="1" ht="24.2" customHeight="1" x14ac:dyDescent="0.2">
      <c r="A173" s="28"/>
      <c r="B173" s="127"/>
      <c r="C173" s="128">
        <v>28</v>
      </c>
      <c r="D173" s="128" t="s">
        <v>99</v>
      </c>
      <c r="E173" s="129" t="s">
        <v>336</v>
      </c>
      <c r="F173" s="130" t="s">
        <v>337</v>
      </c>
      <c r="G173" s="131" t="s">
        <v>135</v>
      </c>
      <c r="H173" s="132">
        <v>5</v>
      </c>
      <c r="I173" s="189"/>
      <c r="J173" s="133">
        <f>ROUND(I173*H173,2)</f>
        <v>0</v>
      </c>
      <c r="K173" s="130" t="s">
        <v>1</v>
      </c>
      <c r="L173" s="29"/>
      <c r="M173" s="134" t="s">
        <v>1</v>
      </c>
      <c r="N173" s="135" t="s">
        <v>25</v>
      </c>
      <c r="O173" s="136">
        <v>0.2</v>
      </c>
      <c r="P173" s="136">
        <f>O173*H173</f>
        <v>1</v>
      </c>
      <c r="Q173" s="136">
        <v>5.0000000000000001E-3</v>
      </c>
      <c r="R173" s="136">
        <f>Q173*H173</f>
        <v>2.5000000000000001E-2</v>
      </c>
      <c r="S173" s="136">
        <v>0</v>
      </c>
      <c r="T173" s="137">
        <f>S173*H173</f>
        <v>0</v>
      </c>
      <c r="U173" s="28"/>
    </row>
    <row r="174" spans="1:21" s="2" customFormat="1" ht="37.9" customHeight="1" x14ac:dyDescent="0.2">
      <c r="A174" s="28"/>
      <c r="B174" s="127"/>
      <c r="C174" s="128">
        <v>29</v>
      </c>
      <c r="D174" s="128" t="s">
        <v>99</v>
      </c>
      <c r="E174" s="129" t="s">
        <v>338</v>
      </c>
      <c r="F174" s="130" t="s">
        <v>339</v>
      </c>
      <c r="G174" s="131" t="s">
        <v>224</v>
      </c>
      <c r="H174" s="132">
        <v>5</v>
      </c>
      <c r="I174" s="189"/>
      <c r="J174" s="133">
        <f>ROUND(I174*H174,2)</f>
        <v>0</v>
      </c>
      <c r="K174" s="130" t="s">
        <v>103</v>
      </c>
      <c r="L174" s="29"/>
      <c r="M174" s="134" t="s">
        <v>1</v>
      </c>
      <c r="N174" s="135" t="s">
        <v>25</v>
      </c>
      <c r="O174" s="136">
        <v>0.3</v>
      </c>
      <c r="P174" s="136">
        <f>O174*H174</f>
        <v>1.5</v>
      </c>
      <c r="Q174" s="136">
        <v>3.2799999999999999E-3</v>
      </c>
      <c r="R174" s="136">
        <f>Q174*H174</f>
        <v>1.6399999999999998E-2</v>
      </c>
      <c r="S174" s="136">
        <v>0</v>
      </c>
      <c r="T174" s="137">
        <f>S174*H174</f>
        <v>0</v>
      </c>
      <c r="U174" s="28"/>
    </row>
    <row r="175" spans="1:21" s="12" customFormat="1" ht="25.9" customHeight="1" x14ac:dyDescent="0.2">
      <c r="B175" s="117"/>
      <c r="D175" s="118" t="s">
        <v>57</v>
      </c>
      <c r="E175" s="119" t="s">
        <v>220</v>
      </c>
      <c r="F175" s="119" t="s">
        <v>221</v>
      </c>
      <c r="J175" s="120">
        <f>J176+J178</f>
        <v>0</v>
      </c>
      <c r="L175" s="117"/>
      <c r="M175" s="121"/>
      <c r="N175" s="122"/>
      <c r="O175" s="122"/>
      <c r="P175" s="123" t="e">
        <f>P176+#REF!+P178</f>
        <v>#REF!</v>
      </c>
      <c r="Q175" s="122"/>
      <c r="R175" s="123" t="e">
        <f>R176+#REF!+R178</f>
        <v>#REF!</v>
      </c>
      <c r="S175" s="122"/>
      <c r="T175" s="124" t="e">
        <f>T176+#REF!+T178</f>
        <v>#REF!</v>
      </c>
    </row>
    <row r="176" spans="1:21" s="12" customFormat="1" ht="22.9" customHeight="1" x14ac:dyDescent="0.2">
      <c r="B176" s="117"/>
      <c r="D176" s="118" t="s">
        <v>57</v>
      </c>
      <c r="E176" s="125" t="s">
        <v>222</v>
      </c>
      <c r="F176" s="125" t="s">
        <v>223</v>
      </c>
      <c r="J176" s="126">
        <f>SUM(J177:J177)</f>
        <v>0</v>
      </c>
      <c r="L176" s="117"/>
      <c r="M176" s="121"/>
      <c r="N176" s="122"/>
      <c r="O176" s="122"/>
      <c r="P176" s="123">
        <f>SUM(P177:P177)</f>
        <v>0</v>
      </c>
      <c r="Q176" s="122"/>
      <c r="R176" s="123">
        <f>SUM(R177:R177)</f>
        <v>0</v>
      </c>
      <c r="S176" s="122"/>
      <c r="T176" s="124">
        <f>SUM(T177:T177)</f>
        <v>0</v>
      </c>
    </row>
    <row r="177" spans="1:21" s="2" customFormat="1" ht="24.75" customHeight="1" x14ac:dyDescent="0.2">
      <c r="A177" s="28"/>
      <c r="B177" s="127"/>
      <c r="C177" s="128">
        <v>30</v>
      </c>
      <c r="D177" s="128" t="s">
        <v>99</v>
      </c>
      <c r="E177" s="129" t="s">
        <v>225</v>
      </c>
      <c r="F177" s="196" t="s">
        <v>377</v>
      </c>
      <c r="G177" s="131" t="s">
        <v>224</v>
      </c>
      <c r="H177" s="132">
        <v>1</v>
      </c>
      <c r="I177" s="189"/>
      <c r="J177" s="133">
        <f>ROUND(I177*H177,2)</f>
        <v>0</v>
      </c>
      <c r="K177" s="130" t="s">
        <v>103</v>
      </c>
      <c r="L177" s="29"/>
      <c r="M177" s="134" t="s">
        <v>1</v>
      </c>
      <c r="N177" s="135" t="s">
        <v>25</v>
      </c>
      <c r="O177" s="136">
        <v>0</v>
      </c>
      <c r="P177" s="136">
        <f>O177*H177</f>
        <v>0</v>
      </c>
      <c r="Q177" s="136">
        <v>0</v>
      </c>
      <c r="R177" s="136">
        <f>Q177*H177</f>
        <v>0</v>
      </c>
      <c r="S177" s="136">
        <v>0</v>
      </c>
      <c r="T177" s="137">
        <f>S177*H177</f>
        <v>0</v>
      </c>
      <c r="U177" s="28"/>
    </row>
    <row r="178" spans="1:21" s="12" customFormat="1" ht="22.9" customHeight="1" x14ac:dyDescent="0.2">
      <c r="B178" s="117"/>
      <c r="D178" s="118" t="s">
        <v>57</v>
      </c>
      <c r="E178" s="125" t="s">
        <v>226</v>
      </c>
      <c r="F178" s="125" t="s">
        <v>227</v>
      </c>
      <c r="J178" s="126">
        <f>SUM(J179)</f>
        <v>0</v>
      </c>
      <c r="L178" s="117"/>
      <c r="M178" s="121"/>
      <c r="N178" s="122"/>
      <c r="O178" s="122"/>
      <c r="P178" s="123">
        <f>P179</f>
        <v>0</v>
      </c>
      <c r="Q178" s="122"/>
      <c r="R178" s="123">
        <f>R179</f>
        <v>0</v>
      </c>
      <c r="S178" s="122"/>
      <c r="T178" s="124">
        <f>T179</f>
        <v>0</v>
      </c>
    </row>
    <row r="179" spans="1:21" s="2" customFormat="1" ht="16.5" customHeight="1" x14ac:dyDescent="0.2">
      <c r="A179" s="28"/>
      <c r="B179" s="127"/>
      <c r="C179" s="128">
        <v>31</v>
      </c>
      <c r="D179" s="128" t="s">
        <v>99</v>
      </c>
      <c r="E179" s="129" t="s">
        <v>340</v>
      </c>
      <c r="F179" s="130" t="s">
        <v>341</v>
      </c>
      <c r="G179" s="131" t="s">
        <v>224</v>
      </c>
      <c r="H179" s="132">
        <v>1</v>
      </c>
      <c r="I179" s="189"/>
      <c r="J179" s="133">
        <f>ROUND(I179*H179,2)</f>
        <v>0</v>
      </c>
      <c r="K179" s="130" t="s">
        <v>1</v>
      </c>
      <c r="L179" s="29"/>
      <c r="M179" s="165" t="s">
        <v>1</v>
      </c>
      <c r="N179" s="166" t="s">
        <v>25</v>
      </c>
      <c r="O179" s="167">
        <v>0</v>
      </c>
      <c r="P179" s="167">
        <f>O179*H179</f>
        <v>0</v>
      </c>
      <c r="Q179" s="167">
        <v>0</v>
      </c>
      <c r="R179" s="167">
        <f>Q179*H179</f>
        <v>0</v>
      </c>
      <c r="S179" s="167">
        <v>0</v>
      </c>
      <c r="T179" s="168">
        <f>S179*H179</f>
        <v>0</v>
      </c>
      <c r="U179" s="28"/>
    </row>
    <row r="180" spans="1:21" s="2" customFormat="1" ht="6.95" customHeight="1" x14ac:dyDescent="0.2">
      <c r="A180" s="28"/>
      <c r="B180" s="43"/>
      <c r="C180" s="44"/>
      <c r="D180" s="44"/>
      <c r="E180" s="44"/>
      <c r="F180" s="44"/>
      <c r="G180" s="44"/>
      <c r="H180" s="44"/>
      <c r="I180" s="44"/>
      <c r="J180" s="44"/>
      <c r="K180" s="44"/>
      <c r="L180" s="29"/>
      <c r="M180" s="28"/>
      <c r="O180" s="28"/>
      <c r="P180" s="28"/>
      <c r="Q180" s="28"/>
      <c r="R180" s="28"/>
      <c r="S180" s="28"/>
      <c r="T180" s="28"/>
      <c r="U180" s="28"/>
    </row>
  </sheetData>
  <autoFilter ref="C124:K179"/>
  <mergeCells count="9">
    <mergeCell ref="E87:H87"/>
    <mergeCell ref="E115:H115"/>
    <mergeCell ref="E117:H117"/>
    <mergeCell ref="L2:U2"/>
    <mergeCell ref="E7:H7"/>
    <mergeCell ref="E9:H9"/>
    <mergeCell ref="E18:H18"/>
    <mergeCell ref="E27:H27"/>
    <mergeCell ref="E85:H85"/>
  </mergeCells>
  <pageMargins left="0.39370078740157483" right="0.39370078740157483" top="0.39370078740157483" bottom="0.39370078740157483" header="0" footer="0.19685039370078741"/>
  <pageSetup paperSize="9" scale="76" fitToHeight="100" orientation="portrait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Rekapitulace stavby</vt:lpstr>
      <vt:lpstr>D.2.1. - vodovod a vodovo...</vt:lpstr>
      <vt:lpstr>D.2.2. - splaškové stoky ...</vt:lpstr>
      <vt:lpstr>D.2.3. - plynovod a plyno...</vt:lpstr>
      <vt:lpstr>'D.2.1. - vodovod a vodovo...'!Print_Area</vt:lpstr>
      <vt:lpstr>'D.2.2. - splaškové stoky ...'!Print_Area</vt:lpstr>
      <vt:lpstr>'D.2.3. - plynovod a plyno...'!Print_Area</vt:lpstr>
      <vt:lpstr>'Rekapitulace stavby'!Print_Area</vt:lpstr>
      <vt:lpstr>'D.2.1. - vodovod a vodovo...'!Print_Titles</vt:lpstr>
      <vt:lpstr>'D.2.2. - splaškové stoky ...'!Print_Titles</vt:lpstr>
      <vt:lpstr>'D.2.3. - plynovod a plyno...'!Print_Titles</vt:lpstr>
      <vt:lpstr>'Rekapitulace stavby'!Print_Titles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DESKTOP-CGQ0O1C\Tomáš</dc:creator>
  <cp:lastModifiedBy>HP</cp:lastModifiedBy>
  <cp:lastPrinted>2023-06-08T15:55:06Z</cp:lastPrinted>
  <dcterms:created xsi:type="dcterms:W3CDTF">2023-04-14T09:09:44Z</dcterms:created>
  <dcterms:modified xsi:type="dcterms:W3CDTF">2023-06-09T06:47:15Z</dcterms:modified>
</cp:coreProperties>
</file>